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Users\leonardo.bernardo\OneDrive - Agência Nacional de Mineração\Documentos\Fábrica de Software\ANM\"/>
    </mc:Choice>
  </mc:AlternateContent>
  <xr:revisionPtr revIDLastSave="7" documentId="8_{1CEAAB1E-4912-4171-875B-265FF3FF19B4}" xr6:coauthVersionLast="41" xr6:coauthVersionMax="41" xr10:uidLastSave="{4D4BE4D9-85A2-4707-B28A-ACF4DB0CC974}"/>
  <bookViews>
    <workbookView xWindow="-120" yWindow="-120" windowWidth="29040" windowHeight="15840" xr2:uid="{40A0646B-C4F2-40EE-B5A3-CA305CB1FCB8}"/>
  </bookViews>
  <sheets>
    <sheet name="Custo Desenvolvedor Pleno" sheetId="11" r:id="rId1"/>
    <sheet name="Custo Desenvolvedor Sênior" sheetId="9" r:id="rId2"/>
    <sheet name="Custo Scrum Master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1" i="11" l="1"/>
  <c r="I100" i="11"/>
  <c r="I116" i="11" s="1"/>
  <c r="I88" i="11"/>
  <c r="I92" i="11" s="1"/>
  <c r="I60" i="11"/>
  <c r="I65" i="11" s="1"/>
  <c r="H46" i="11"/>
  <c r="H44" i="11"/>
  <c r="H42" i="11"/>
  <c r="H41" i="11"/>
  <c r="H40" i="11"/>
  <c r="H39" i="11"/>
  <c r="H38" i="11"/>
  <c r="I30" i="11"/>
  <c r="I82" i="11" s="1"/>
  <c r="H18" i="11"/>
  <c r="I121" i="9"/>
  <c r="I100" i="9"/>
  <c r="I116" i="9" s="1"/>
  <c r="I88" i="9"/>
  <c r="I92" i="9" s="1"/>
  <c r="I60" i="9"/>
  <c r="I65" i="9" s="1"/>
  <c r="H46" i="9"/>
  <c r="H44" i="9"/>
  <c r="H42" i="9"/>
  <c r="H41" i="9"/>
  <c r="H40" i="9"/>
  <c r="H39" i="9"/>
  <c r="H38" i="9"/>
  <c r="I30" i="9"/>
  <c r="I112" i="9" s="1"/>
  <c r="H18" i="9"/>
  <c r="H48" i="11" l="1"/>
  <c r="H48" i="9"/>
  <c r="I82" i="9"/>
  <c r="I34" i="11"/>
  <c r="K78" i="11" s="1"/>
  <c r="I33" i="11"/>
  <c r="I72" i="11"/>
  <c r="I73" i="11" s="1"/>
  <c r="I112" i="11"/>
  <c r="I33" i="9"/>
  <c r="I34" i="9"/>
  <c r="I72" i="9"/>
  <c r="I73" i="9" s="1"/>
  <c r="I121" i="8"/>
  <c r="I74" i="9" l="1"/>
  <c r="I81" i="11"/>
  <c r="I83" i="11"/>
  <c r="I80" i="11"/>
  <c r="I79" i="11"/>
  <c r="I78" i="11"/>
  <c r="I71" i="11"/>
  <c r="I35" i="11"/>
  <c r="I74" i="11"/>
  <c r="I69" i="11"/>
  <c r="I35" i="9"/>
  <c r="K78" i="9"/>
  <c r="I69" i="9"/>
  <c r="I71" i="9"/>
  <c r="I100" i="8"/>
  <c r="I116" i="8" s="1"/>
  <c r="I92" i="8"/>
  <c r="I88" i="8"/>
  <c r="I60" i="8"/>
  <c r="I65" i="8" s="1"/>
  <c r="H46" i="8"/>
  <c r="H44" i="8"/>
  <c r="H42" i="8"/>
  <c r="H41" i="8"/>
  <c r="H40" i="8"/>
  <c r="H39" i="8"/>
  <c r="H38" i="8"/>
  <c r="I30" i="8"/>
  <c r="H18" i="8"/>
  <c r="H48" i="8" l="1"/>
  <c r="I63" i="11"/>
  <c r="I39" i="11"/>
  <c r="I46" i="11"/>
  <c r="I43" i="11"/>
  <c r="I40" i="11"/>
  <c r="I42" i="11"/>
  <c r="I41" i="11"/>
  <c r="I44" i="11"/>
  <c r="I38" i="11"/>
  <c r="I84" i="11"/>
  <c r="I91" i="11" s="1"/>
  <c r="I93" i="11" s="1"/>
  <c r="I115" i="11" s="1"/>
  <c r="I70" i="11"/>
  <c r="I75" i="11"/>
  <c r="I114" i="11" s="1"/>
  <c r="I70" i="9"/>
  <c r="I75" i="9"/>
  <c r="I114" i="9" s="1"/>
  <c r="I81" i="9"/>
  <c r="I80" i="9"/>
  <c r="I79" i="9"/>
  <c r="I78" i="9"/>
  <c r="I83" i="9"/>
  <c r="I63" i="9"/>
  <c r="I43" i="9"/>
  <c r="I41" i="9"/>
  <c r="I44" i="9"/>
  <c r="I46" i="9"/>
  <c r="I38" i="9"/>
  <c r="I42" i="9"/>
  <c r="I39" i="9"/>
  <c r="I40" i="9"/>
  <c r="I112" i="8"/>
  <c r="I72" i="8"/>
  <c r="I73" i="8" s="1"/>
  <c r="I34" i="8"/>
  <c r="I33" i="8"/>
  <c r="I82" i="8"/>
  <c r="I48" i="11" l="1"/>
  <c r="I64" i="11" s="1"/>
  <c r="I66" i="11"/>
  <c r="I84" i="9"/>
  <c r="I91" i="9" s="1"/>
  <c r="I93" i="9" s="1"/>
  <c r="I115" i="9" s="1"/>
  <c r="I48" i="9"/>
  <c r="I64" i="9" s="1"/>
  <c r="I66" i="9" s="1"/>
  <c r="I35" i="8"/>
  <c r="I40" i="8" s="1"/>
  <c r="I69" i="8"/>
  <c r="K78" i="8"/>
  <c r="I71" i="8"/>
  <c r="I74" i="8"/>
  <c r="I113" i="11" l="1"/>
  <c r="I117" i="11" s="1"/>
  <c r="L103" i="11"/>
  <c r="I113" i="9"/>
  <c r="I117" i="9" s="1"/>
  <c r="L103" i="9"/>
  <c r="I38" i="8"/>
  <c r="I39" i="8"/>
  <c r="I42" i="8"/>
  <c r="I46" i="8"/>
  <c r="I41" i="8"/>
  <c r="I44" i="8"/>
  <c r="I63" i="8"/>
  <c r="I43" i="8"/>
  <c r="I81" i="8"/>
  <c r="I80" i="8"/>
  <c r="I79" i="8"/>
  <c r="I83" i="8"/>
  <c r="I78" i="8"/>
  <c r="I70" i="8"/>
  <c r="I75" i="8" s="1"/>
  <c r="I114" i="8" s="1"/>
  <c r="I103" i="11" l="1"/>
  <c r="L104" i="11" s="1"/>
  <c r="I103" i="9"/>
  <c r="L104" i="9"/>
  <c r="I48" i="8"/>
  <c r="I64" i="8" s="1"/>
  <c r="I66" i="8" s="1"/>
  <c r="I113" i="8" s="1"/>
  <c r="I84" i="8"/>
  <c r="I91" i="8" s="1"/>
  <c r="I93" i="8" s="1"/>
  <c r="I115" i="8" s="1"/>
  <c r="I107" i="11" l="1"/>
  <c r="I106" i="11"/>
  <c r="I104" i="11"/>
  <c r="I109" i="11"/>
  <c r="I118" i="11" s="1"/>
  <c r="I119" i="11" s="1"/>
  <c r="I122" i="11" s="1"/>
  <c r="I107" i="9"/>
  <c r="I106" i="9"/>
  <c r="I104" i="9"/>
  <c r="I109" i="9"/>
  <c r="I118" i="9" s="1"/>
  <c r="I119" i="9" s="1"/>
  <c r="I122" i="9" s="1"/>
  <c r="L103" i="8"/>
  <c r="I103" i="8" s="1"/>
  <c r="I117" i="8"/>
  <c r="L104" i="8" l="1"/>
  <c r="I107" i="8" l="1"/>
  <c r="I106" i="8"/>
  <c r="I104" i="8"/>
  <c r="I109" i="8" l="1"/>
  <c r="I118" i="8" s="1"/>
  <c r="I119" i="8" s="1"/>
  <c r="I122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Antonio Carlos de Almeida</author>
  </authors>
  <commentList>
    <comment ref="C2" authorId="0" shapeId="0" xr:uid="{92AD0098-35FE-4CD1-9ED6-DA24E32F3EFD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" authorId="0" shapeId="0" xr:uid="{68581BC9-04C3-4B28-98F3-8DEE36AC614C}">
      <text>
        <r>
          <rPr>
            <b/>
            <sz val="9"/>
            <color indexed="81"/>
            <rFont val="Segoe UI"/>
            <family val="2"/>
          </rPr>
          <t>CAMPO INFORMADO</t>
        </r>
      </text>
    </comment>
    <comment ref="I5" authorId="0" shapeId="0" xr:uid="{93C03856-5BD3-4819-9637-24F834DA201C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9" authorId="0" shapeId="0" xr:uid="{FB2D32CA-15A8-4B19-8A84-D5A64A7E60F4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13" authorId="0" shapeId="0" xr:uid="{841806C0-3206-4430-AD2F-55AADA3F2FB5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3" authorId="0" shapeId="0" xr:uid="{971C12AE-9AF7-424A-BC81-A0BC13896097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6" authorId="0" shapeId="0" xr:uid="{3C47B4BD-FCAF-4500-AA54-2F1E80F723C7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8" authorId="0" shapeId="0" xr:uid="{D53B4D5E-FCF5-474E-A9FD-DF9F7C7AE223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9" authorId="0" shapeId="0" xr:uid="{27CCE61A-642C-4F03-BA67-0BF464B0BFFE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2" authorId="0" shapeId="0" xr:uid="{5D2ACD25-7D74-45B1-AE58-381E45F5B8AA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3" authorId="0" shapeId="0" xr:uid="{EF0968E1-71E3-4AB6-A40C-851487C0DE63}">
      <text>
        <r>
          <rPr>
            <b/>
            <sz val="9"/>
            <color indexed="81"/>
            <rFont val="Segoe UI"/>
            <family val="2"/>
          </rPr>
          <t>CAMPO INFORMADO</t>
        </r>
      </text>
    </comment>
    <comment ref="I24" authorId="0" shapeId="0" xr:uid="{41619D68-A82E-4849-BD8A-9070B8F33427}">
      <text>
        <r>
          <rPr>
            <b/>
            <sz val="9"/>
            <color indexed="81"/>
            <rFont val="Segoe UI"/>
            <family val="2"/>
          </rPr>
          <t>CAMPO INFORMADO</t>
        </r>
      </text>
    </comment>
    <comment ref="I25" authorId="0" shapeId="0" xr:uid="{C5D7966E-36B6-44BF-B864-5C49E320D8AF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6" authorId="0" shapeId="0" xr:uid="{A65F54C9-9C43-47B3-AF40-55E99F51E071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7" authorId="0" shapeId="0" xr:uid="{B77A1476-57AE-4679-AA6C-F3A853771768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8" authorId="0" shapeId="0" xr:uid="{21F8DC66-C2CC-4AEA-B48C-1CF901519DC6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9" authorId="0" shapeId="0" xr:uid="{30ADDAA5-60E0-44D0-85FD-C5988DABE331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0" authorId="0" shapeId="0" xr:uid="{B88DB571-1E9C-407E-8588-546BF341BC97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3" authorId="0" shapeId="0" xr:uid="{E3BD9644-AE0D-483F-8BB3-096D9A7B0A6A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4" authorId="0" shapeId="0" xr:uid="{84C38BD5-CAD5-483D-9DC2-5543A8A4EED3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5" authorId="0" shapeId="0" xr:uid="{F527A1FE-66B0-42FC-97D3-96D1D5F0EEB8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8" authorId="0" shapeId="0" xr:uid="{32260031-5F6F-414F-88A3-380BD6AB3900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8" authorId="0" shapeId="0" xr:uid="{4896A9A6-28F2-4843-AA30-59FA55DF0CBC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9" authorId="0" shapeId="0" xr:uid="{99097F9F-7BF4-464F-BCB5-99E67A183A6B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9" authorId="0" shapeId="0" xr:uid="{A9700059-2963-4F60-BF9C-0FC4B75C3B14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0" authorId="0" shapeId="0" xr:uid="{7689787C-4FFF-4D99-AA16-A7FB80777CD3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0" authorId="0" shapeId="0" xr:uid="{1778AF7A-2296-4F98-B422-E0F0221973E1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1" authorId="0" shapeId="0" xr:uid="{8B9FCE9C-583F-41AF-8385-72A613FD724A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1" authorId="0" shapeId="0" xr:uid="{740A0630-901D-425D-8581-67726AA7CA50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2" authorId="0" shapeId="0" xr:uid="{8E39655F-9F7B-425B-9D50-B96A8FA4F5F9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2" authorId="0" shapeId="0" xr:uid="{B79536CE-3089-4635-9AA6-FE66BE375432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3" authorId="0" shapeId="0" xr:uid="{B72B9A8C-42A4-4976-A0D5-36B4FB65FC9E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3" authorId="0" shapeId="0" xr:uid="{D26A9F5D-6F31-4876-B4E8-933B07C3AA46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4" authorId="0" shapeId="0" xr:uid="{CB61504C-6A98-4015-B1BE-AFF47B8E2EB3}">
      <text>
        <r>
          <rPr>
            <b/>
            <sz val="9"/>
            <color indexed="81"/>
            <rFont val="Segoe UI"/>
            <family val="2"/>
          </rPr>
          <t>Campo Definido em Função do Tipo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4" authorId="0" shapeId="0" xr:uid="{AF8610EB-7B09-4A8E-9769-2719FA9C73EB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6" authorId="0" shapeId="0" xr:uid="{C4ED6ED8-341D-4BBF-A546-8A87F0F200DC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6" authorId="0" shapeId="0" xr:uid="{44966429-DF44-4CE5-B36E-1DF88008D308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7" authorId="0" shapeId="0" xr:uid="{643DB57B-479E-4716-9EC0-D4AB24E94CCC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4986B78F-1EB2-4B17-9DE7-650428FF14CE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8" authorId="0" shapeId="0" xr:uid="{765BC751-D4F2-4966-82EA-B7AFC9AD49E5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8" authorId="0" shapeId="0" xr:uid="{CA8AA645-D3B2-44D6-8896-E158C48693C7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Antonio Carlos de Almeida</author>
  </authors>
  <commentList>
    <comment ref="C2" authorId="0" shapeId="0" xr:uid="{10F9B29F-1AA4-4EBE-A7DF-7BA53550EF07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" authorId="0" shapeId="0" xr:uid="{8A812667-76A0-41EC-97AF-95D279EC91BC}">
      <text>
        <r>
          <rPr>
            <b/>
            <sz val="9"/>
            <color indexed="81"/>
            <rFont val="Segoe UI"/>
            <family val="2"/>
          </rPr>
          <t>CAMPO INFORMADO</t>
        </r>
      </text>
    </comment>
    <comment ref="I5" authorId="0" shapeId="0" xr:uid="{DD488B8C-1C19-4E7D-B932-E87FBC4EC7C7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9" authorId="0" shapeId="0" xr:uid="{DC3957A2-77F6-4B34-9742-31776C534189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13" authorId="0" shapeId="0" xr:uid="{E0396E26-40CB-431B-928D-E54B2D9B0F4D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3" authorId="0" shapeId="0" xr:uid="{16474F0F-BA4B-461D-B7B4-49947F06D926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6" authorId="0" shapeId="0" xr:uid="{7DE61C0F-13F8-4A49-9AC1-9BA1F601384A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8" authorId="0" shapeId="0" xr:uid="{7E158A93-FBFD-440E-B350-D2D207F1696B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9" authorId="0" shapeId="0" xr:uid="{1E67A062-5E4E-4C27-8BA5-EA1A82552618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2" authorId="0" shapeId="0" xr:uid="{C64D24A1-B003-497F-9D36-0CD3C6A8D367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3" authorId="0" shapeId="0" xr:uid="{8894311A-F6E8-431C-9A6E-98AECC73F4BC}">
      <text>
        <r>
          <rPr>
            <b/>
            <sz val="9"/>
            <color indexed="81"/>
            <rFont val="Segoe UI"/>
            <family val="2"/>
          </rPr>
          <t>CAMPO INFORMADO</t>
        </r>
      </text>
    </comment>
    <comment ref="I24" authorId="0" shapeId="0" xr:uid="{0C417204-F31B-458B-AAAB-EA4EAD276D73}">
      <text>
        <r>
          <rPr>
            <b/>
            <sz val="9"/>
            <color indexed="81"/>
            <rFont val="Segoe UI"/>
            <family val="2"/>
          </rPr>
          <t>CAMPO INFORMADO</t>
        </r>
      </text>
    </comment>
    <comment ref="I25" authorId="0" shapeId="0" xr:uid="{5C6AEF17-643F-4F5B-A480-270AC545926E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6" authorId="0" shapeId="0" xr:uid="{6A8B272B-3831-4076-8803-C829E5FCA7C7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7" authorId="0" shapeId="0" xr:uid="{D29A814A-EB79-48F2-9998-49B8DFDEC380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8" authorId="0" shapeId="0" xr:uid="{DA9150A8-7046-4EB6-95E6-2B1A52FC38BC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9" authorId="0" shapeId="0" xr:uid="{99215D04-88DC-4472-AFBC-0326145905CE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0" authorId="0" shapeId="0" xr:uid="{917FA679-C9D5-4E86-A576-A0B1122C00FA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3" authorId="0" shapeId="0" xr:uid="{316DDE5F-FE80-4C8D-AF07-D55B4B1E3792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4" authorId="0" shapeId="0" xr:uid="{61C5528E-9018-44EA-96F0-16DC6FFAC58D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5" authorId="0" shapeId="0" xr:uid="{2285010D-F9C0-4A01-9400-48002BB0F60E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8" authorId="0" shapeId="0" xr:uid="{E1B3451E-54E6-452E-A978-82D95EF813AD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8" authorId="0" shapeId="0" xr:uid="{143CEF03-70CB-4939-93F6-171ED9E7E747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9" authorId="0" shapeId="0" xr:uid="{E7EDDFAF-F752-439B-A660-DBAD172B9899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9" authorId="0" shapeId="0" xr:uid="{74ED2FB3-7253-4868-A336-964EA529F913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0" authorId="0" shapeId="0" xr:uid="{D0FAC847-363E-4922-B87D-1DA5A2043C8B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0" authorId="0" shapeId="0" xr:uid="{716DD31C-7AA9-4D00-8793-C58E6CFE6274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1" authorId="0" shapeId="0" xr:uid="{6AD4304A-2233-453F-A9FE-EE92D179EE70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1" authorId="0" shapeId="0" xr:uid="{2DA97FB4-A2E3-448F-A5CA-9B5ED18AA829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2" authorId="0" shapeId="0" xr:uid="{9D8DC3DC-A5C4-4253-8590-7A606E4082D0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2" authorId="0" shapeId="0" xr:uid="{9182043E-F813-45D4-96E6-3C3279F761C8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3" authorId="0" shapeId="0" xr:uid="{D345713C-A6DE-4A1A-AFD4-763309BCF35B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3" authorId="0" shapeId="0" xr:uid="{5C38F0AA-9411-4AF6-A6F2-697FE24066A1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4" authorId="0" shapeId="0" xr:uid="{E5B55749-966A-4644-9959-238D39D05BC4}">
      <text>
        <r>
          <rPr>
            <b/>
            <sz val="9"/>
            <color indexed="81"/>
            <rFont val="Segoe UI"/>
            <family val="2"/>
          </rPr>
          <t>Campo Definido em Função do Tipo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4" authorId="0" shapeId="0" xr:uid="{DA42AF21-ED5A-4EF1-9E5A-09219FBE4431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6" authorId="0" shapeId="0" xr:uid="{E9FC1B0C-A274-4534-8EFC-B45CC11598EC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6" authorId="0" shapeId="0" xr:uid="{E29C80C2-3567-46E7-92E5-25232C81F895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7" authorId="0" shapeId="0" xr:uid="{8AF87E1D-15D8-42D3-A694-5B5302554D91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263FEF8C-68E4-479F-B14B-73962C629D43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8" authorId="0" shapeId="0" xr:uid="{98AA7488-0C8B-429D-8F35-E513E6E68972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8" authorId="0" shapeId="0" xr:uid="{172C8DF5-ED53-46FC-BD6D-957BACC28D89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Antonio Carlos de Almeida</author>
  </authors>
  <commentList>
    <comment ref="C2" authorId="0" shapeId="0" xr:uid="{7C47B1A2-D60A-4B01-832F-CAF330280D0D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" authorId="0" shapeId="0" xr:uid="{A13086A4-6F0B-4CB6-9EB7-B5CA598AC6F9}">
      <text>
        <r>
          <rPr>
            <b/>
            <sz val="9"/>
            <color indexed="81"/>
            <rFont val="Segoe UI"/>
            <family val="2"/>
          </rPr>
          <t>CAMPO INFORMADO</t>
        </r>
      </text>
    </comment>
    <comment ref="I5" authorId="0" shapeId="0" xr:uid="{9A5AF6B2-F172-41B9-A55D-7A7AF6D042AE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9" authorId="0" shapeId="0" xr:uid="{670DDC2D-1402-4CE0-9A1C-4935A43B1FB5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13" authorId="0" shapeId="0" xr:uid="{CDFDC75A-3DC9-4CA0-A45E-FED7A40D58F1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3" authorId="0" shapeId="0" xr:uid="{30150112-8E1E-486E-B52B-652D479DA67D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6" authorId="0" shapeId="0" xr:uid="{E19EF873-BB67-4173-B40F-6DDCACA20DE3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8" authorId="0" shapeId="0" xr:uid="{FD9B75DD-2909-4488-B612-BA45FEA617AD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19" authorId="0" shapeId="0" xr:uid="{6DB7CDCD-4F44-4071-8DA4-7331DF95E1E2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2" authorId="0" shapeId="0" xr:uid="{A657D8C2-05CA-4C20-B9F0-C52991046A4B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3" authorId="0" shapeId="0" xr:uid="{DEE13176-FE76-42C0-844E-B731DE6F3C0D}">
      <text>
        <r>
          <rPr>
            <b/>
            <sz val="9"/>
            <color indexed="81"/>
            <rFont val="Segoe UI"/>
            <family val="2"/>
          </rPr>
          <t>CAMPO INFORMADO</t>
        </r>
      </text>
    </comment>
    <comment ref="I24" authorId="0" shapeId="0" xr:uid="{B49C687D-7B72-4F8F-B2A2-F481AF8C6FC6}">
      <text>
        <r>
          <rPr>
            <b/>
            <sz val="9"/>
            <color indexed="81"/>
            <rFont val="Segoe UI"/>
            <family val="2"/>
          </rPr>
          <t>CAMPO INFORMADO</t>
        </r>
      </text>
    </comment>
    <comment ref="I25" authorId="0" shapeId="0" xr:uid="{0EA4A532-2424-4F99-891B-9FB47EE99318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6" authorId="0" shapeId="0" xr:uid="{4EFDF6D5-EFD0-4D90-8728-26C001C04CE5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7" authorId="0" shapeId="0" xr:uid="{DD00EE78-198C-4D68-B703-5E441D79E002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8" authorId="0" shapeId="0" xr:uid="{3104DF81-9667-40EB-B378-819705039949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29" authorId="0" shapeId="0" xr:uid="{E15942F6-5496-4798-91DF-F50F0C161B43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0" authorId="0" shapeId="0" xr:uid="{41040448-F4EC-4A81-94A5-DFCEAF6B4A95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3" authorId="0" shapeId="0" xr:uid="{3E5D24B5-5423-4511-96F4-343508C711B5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4" authorId="0" shapeId="0" xr:uid="{43492807-517E-4B30-ABE6-D7A6BEC0C63B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5" authorId="0" shapeId="0" xr:uid="{AC3B6534-6435-4423-A4C1-EEA9DEB0E7DE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8" authorId="0" shapeId="0" xr:uid="{4A4726EA-852C-401C-B18A-09B6BB7B6FA2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8" authorId="0" shapeId="0" xr:uid="{298E2EBD-264A-416B-A513-0E19BE4FF659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9" authorId="0" shapeId="0" xr:uid="{C53D1133-605E-4F4A-AE1B-458A9285413A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39" authorId="0" shapeId="0" xr:uid="{9AE08B53-5A2D-4E6E-851A-C2787B7519BD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0" authorId="0" shapeId="0" xr:uid="{ECE7E711-E7AC-4BFC-9502-A70C978C5FD0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0" authorId="0" shapeId="0" xr:uid="{6C2B8F9F-03B1-45A8-A79A-8B94A1AECB37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1" authorId="0" shapeId="0" xr:uid="{0AD66732-2AA3-4355-AC9D-2F99C4D0CC25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1" authorId="0" shapeId="0" xr:uid="{CE2B1E65-D4C0-4666-BD45-1EA069F7F612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2" authorId="0" shapeId="0" xr:uid="{7A18CAE2-4985-4782-B493-F686A22D0E09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2" authorId="0" shapeId="0" xr:uid="{FBA63A22-8427-495C-8725-DB30BFBC01FB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3" authorId="0" shapeId="0" xr:uid="{CCDAF65E-25CB-4E65-9DF4-5C822BF367D8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3" authorId="0" shapeId="0" xr:uid="{F8FF47E5-817A-49C4-BBB0-1E0F43023ED0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4" authorId="0" shapeId="0" xr:uid="{39BD2F3D-0D49-4B3F-8E98-52A75E07C07D}">
      <text>
        <r>
          <rPr>
            <b/>
            <sz val="9"/>
            <color indexed="81"/>
            <rFont val="Segoe UI"/>
            <family val="2"/>
          </rPr>
          <t>Campo Definido em Função do Tipo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4" authorId="0" shapeId="0" xr:uid="{F844901F-D5DB-47D0-B0F9-1A756E1CCA85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6" authorId="0" shapeId="0" xr:uid="{851A56D2-BF7C-49BA-89AC-48DA69DFD5D9}">
      <text>
        <r>
          <rPr>
            <b/>
            <sz val="9"/>
            <color indexed="81"/>
            <rFont val="Segoe UI"/>
            <family val="2"/>
          </rPr>
          <t>Campo de Definição Legal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6" authorId="0" shapeId="0" xr:uid="{6DAE0076-F593-4260-9B1B-F2369383DC31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7" authorId="0" shapeId="0" xr:uid="{DCD86695-49CF-44C4-B8F2-348ED6B49A75}">
      <text>
        <r>
          <rPr>
            <b/>
            <sz val="9"/>
            <color indexed="81"/>
            <rFont val="Segoe UI"/>
            <family val="2"/>
          </rPr>
          <t>CAMPO INFORMADO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7" authorId="0" shapeId="0" xr:uid="{DA3D12D9-6852-486C-B814-EE7AEFC5602A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48" authorId="0" shapeId="0" xr:uid="{0363AB56-5BA8-49A7-B93A-4E3BCE46C1BA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48" authorId="0" shapeId="0" xr:uid="{67D938BF-F658-45CB-B67D-A2103F8DC704}">
      <text>
        <r>
          <rPr>
            <b/>
            <sz val="9"/>
            <color indexed="81"/>
            <rFont val="Segoe UI"/>
            <family val="2"/>
          </rPr>
          <t>CAMPO CALCULADO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<sst xmlns="http://schemas.openxmlformats.org/spreadsheetml/2006/main" count="693" uniqueCount="148">
  <si>
    <t>Valor</t>
  </si>
  <si>
    <t>Nº PROCESSO</t>
  </si>
  <si>
    <t xml:space="preserve">LICITAÇÃO Nº </t>
  </si>
  <si>
    <t>PE NN/AAAA</t>
  </si>
  <si>
    <t>Discriminação dos Serviços (dados referentes à contratação)</t>
  </si>
  <si>
    <t>A</t>
  </si>
  <si>
    <t>Data da Apresentação da Proposta (dia/mês/ano)</t>
  </si>
  <si>
    <t>DD/MM/AAAA</t>
  </si>
  <si>
    <t>B</t>
  </si>
  <si>
    <t>Município/UF</t>
  </si>
  <si>
    <t>Brasília/DF</t>
  </si>
  <si>
    <t>C</t>
  </si>
  <si>
    <t>Ano acordo, convenção ou Sentença Normativa em Dissídio Coletivo</t>
  </si>
  <si>
    <t>D</t>
  </si>
  <si>
    <t>Número de Meses de Execução do Contrato</t>
  </si>
  <si>
    <t>E</t>
  </si>
  <si>
    <t>Numero da convenção coletiva de trabalho</t>
  </si>
  <si>
    <t>F</t>
  </si>
  <si>
    <t xml:space="preserve">Regime Tributário da Empresa:      </t>
  </si>
  <si>
    <t>LUCRO PRESUMIDO</t>
  </si>
  <si>
    <t>Identificação do Serviço</t>
  </si>
  <si>
    <t>Tipo de Serviço</t>
  </si>
  <si>
    <t>Unidade de Medida</t>
  </si>
  <si>
    <t>Quantidade total a contratar 
(em função da unidade de medida)</t>
  </si>
  <si>
    <t>Posto de trabalho</t>
  </si>
  <si>
    <t>Mão-de-Obra vinculada à execução contratual</t>
  </si>
  <si>
    <t>Dados complementares para composição dos custos referentes à mão-de-obra.</t>
  </si>
  <si>
    <t>Tipo de Serviço (mesmo serviço com características distintas).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</si>
  <si>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</si>
  <si>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</si>
  <si>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</si>
  <si>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</si>
  <si>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</si>
  <si>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</si>
  <si>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</si>
  <si>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</si>
  <si>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</si>
  <si>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</si>
  <si>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Hora Noturna Adicional</t>
  </si>
  <si>
    <t>Adicional de Hora Extra</t>
  </si>
  <si>
    <t>G</t>
  </si>
  <si>
    <t>Intervalo Intrajornada</t>
  </si>
  <si>
    <t>H</t>
  </si>
  <si>
    <t>Outros (especificar)</t>
  </si>
  <si>
    <t>Total da Remuneração</t>
  </si>
  <si>
    <t>MÓDULO 2: ENCARGOS E BENEFÍCIOS ANUAIS, MENSAIS E DIÁRIOS</t>
  </si>
  <si>
    <t>2.1</t>
  </si>
  <si>
    <t>13º (décimo terceiro) Salário, Férias e Adicionais de Férias</t>
  </si>
  <si>
    <t>13º (décimo terceiro) Salário</t>
  </si>
  <si>
    <t>Férias e Adicional de Férias</t>
  </si>
  <si>
    <t>Total</t>
  </si>
  <si>
    <t>2.2</t>
  </si>
  <si>
    <t>GPS, FGTS e outras contribuições</t>
  </si>
  <si>
    <t>Percentual</t>
  </si>
  <si>
    <t>INSS</t>
  </si>
  <si>
    <t>SESI  ou SESC</t>
  </si>
  <si>
    <t>SENAI ou SENAC</t>
  </si>
  <si>
    <t>INCRA</t>
  </si>
  <si>
    <t>Salário Educação</t>
  </si>
  <si>
    <t>FGTS</t>
  </si>
  <si>
    <t>Seguro Acidente de Trabalho</t>
  </si>
  <si>
    <t>RAT</t>
  </si>
  <si>
    <t>FAP</t>
  </si>
  <si>
    <t>SEBRAE</t>
  </si>
  <si>
    <t>I</t>
  </si>
  <si>
    <t>Outras Contribuições</t>
  </si>
  <si>
    <t>2.3</t>
  </si>
  <si>
    <t>Benefícios Mensais e Diários</t>
  </si>
  <si>
    <t>Transporte:</t>
  </si>
  <si>
    <t>Nº Vales</t>
  </si>
  <si>
    <t>Valor do Vale</t>
  </si>
  <si>
    <t>Nº dias úteis</t>
  </si>
  <si>
    <t>Desc. Empregado</t>
  </si>
  <si>
    <t xml:space="preserve"> = (Vlr Vale Transporte * Nº passagem dia * Nº dias úteis) - (Rem. * 6%)</t>
  </si>
  <si>
    <t>-</t>
  </si>
  <si>
    <t>Auxílio Alimentação (Vales, cestas básicas, etc) :</t>
  </si>
  <si>
    <t xml:space="preserve"> = (Valor Vale Alimentação * Nº dias úteis)</t>
  </si>
  <si>
    <t>Assistência Médica e Familiar</t>
  </si>
  <si>
    <t>Auxílio Creche</t>
  </si>
  <si>
    <t>Seguro de vida, invalidez e funeral</t>
  </si>
  <si>
    <t>Cesta Natalina Complementar</t>
  </si>
  <si>
    <t>Auxílio cesta básica (cláusula 15° CCT)</t>
  </si>
  <si>
    <t>Total de Benefícios Mensais e Diários</t>
  </si>
  <si>
    <t>QUADRO-RESUMO DO MÓDULO 2 - ENCARGOS E BENEFÍCIOS ANUAIS, MENSAIS E DIÁRIOS</t>
  </si>
  <si>
    <t>Encargos e Benefícios Anuais, Mensais e Diários</t>
  </si>
  <si>
    <t>Módulo 3 - Provisão para Rescisão (Redação dada pela Instrução Normativa nº 7, de 2018)</t>
  </si>
  <si>
    <t>Provisão para Recisão</t>
  </si>
  <si>
    <t>Aviso Prévio Idenizado</t>
  </si>
  <si>
    <t xml:space="preserve"> {Rem/12 + 13º/12 + Férias/12 + (1/3xFérias)/12] x (30/30=1) x 5% de rotatividade anual</t>
  </si>
  <si>
    <t>Incidência do FGTS sobre o Aviso Prévio Indenizado</t>
  </si>
  <si>
    <t>Multa do FGTS e contribuição social sobre o Aviso Prévio Indenizado</t>
  </si>
  <si>
    <t>= [50%x8%x(Rem1+13º+Férias+1/3xFérias)]x5% de rotatividade</t>
  </si>
  <si>
    <t>Aviso Prévio Trabalhado</t>
  </si>
  <si>
    <t xml:space="preserve">= [(Rem1/30)x7]/12 meses do contratox100% dos empregados - ao final do contrato  </t>
  </si>
  <si>
    <t>Incidência de GPS, FGTS e outras contribuições sobre o Aviso Prévio Trabalhado</t>
  </si>
  <si>
    <t>Multa do FGTS e contribuição social sobre o Aviso Prévio Trabalhado</t>
  </si>
  <si>
    <t xml:space="preserve">= [50%x8%x(Rem1+13º+Férias+1/3xFérias)]x100% dos empregados + </t>
  </si>
  <si>
    <t>Módulo 4 - Custo de Reposição do Profissional Ausente</t>
  </si>
  <si>
    <t>4.1</t>
  </si>
  <si>
    <t>Substituto nas Ausências Legais</t>
  </si>
  <si>
    <t>Substituto na cobertura de Férias</t>
  </si>
  <si>
    <t>BCCPA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</si>
  <si>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</si>
  <si>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</si>
  <si>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</si>
  <si>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</si>
  <si>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</si>
  <si>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4.2</t>
  </si>
  <si>
    <t>Substituto na Intrajornada </t>
  </si>
  <si>
    <t>Substituto na cobertura de Intervalo para repouso ou alimentação</t>
  </si>
  <si>
    <t>Quadro-Resumo do Módulo 4 - Custo de Reposição do Profissional Ausente (Redação dada pela Instrução Normativa nº 7, de 2018)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</si>
  <si>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</si>
  <si>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</si>
  <si>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</si>
  <si>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</si>
  <si>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</si>
  <si>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</si>
  <si>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</si>
  <si>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t>Outros (Especificar)</t>
  </si>
  <si>
    <t>Módulo 6  - Custos Indiretos, Tributos e Lucro</t>
  </si>
  <si>
    <t>Custos Indiretos, Tributos e Lucro</t>
  </si>
  <si>
    <t>Custos Indiretos</t>
  </si>
  <si>
    <t>Base de Cálculo - Custos intiretos</t>
  </si>
  <si>
    <t>Lucro</t>
  </si>
  <si>
    <t>Base de Cálculo - Lucro</t>
  </si>
  <si>
    <t>Tributos</t>
  </si>
  <si>
    <t>C.1.</t>
  </si>
  <si>
    <t>Tributos Federais (especificar)</t>
  </si>
  <si>
    <t>C.2.</t>
  </si>
  <si>
    <t>Tributos Estaduais (especificar)</t>
  </si>
  <si>
    <t>C.3.</t>
  </si>
  <si>
    <t>Tributos Municipais (especificar)</t>
  </si>
  <si>
    <t>2. QUADRO-RESUMO DO CUSTO POR EMPREGADO</t>
  </si>
  <si>
    <t>Mão de obra vinculada à execução contratual (valor por empregado)</t>
  </si>
  <si>
    <t>Módulo 1 - Composição da Remuneração</t>
  </si>
  <si>
    <t xml:space="preserve"> Módulo 2 - Encargos e Benefícios Anuais, Mensais e Diários</t>
  </si>
  <si>
    <t>Módulo 3 - Provisão para Rescisão</t>
  </si>
  <si>
    <t>Subtotal (A + B + C + D + E)</t>
  </si>
  <si>
    <t>Módulo 6 - Custos Indiretos, Tributos e Lucro</t>
  </si>
  <si>
    <t>Valor Total por Empregado</t>
  </si>
  <si>
    <t>Quantidade de postos</t>
  </si>
  <si>
    <t>Nr de empregados por posto</t>
  </si>
  <si>
    <t>Custo total por posto</t>
  </si>
  <si>
    <t>&lt; Informar Profissional do Posto de Trabalho &gt;</t>
  </si>
  <si>
    <t>nnnnn/20nn</t>
  </si>
  <si>
    <t>&lt; Descrição do Tipo de Serviço &gt;</t>
  </si>
  <si>
    <t>ANEXO II - PLANILHA DE COMPOSIÇÃO DE CUSTOS E FORMAÇÃO DE PREÇOS</t>
  </si>
  <si>
    <t>48051.004733/2021-87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</si>
</sst>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-[$R$-416]* #,##0.00_-;\-[$R$-416]* #,##0.00_-;_-[$R$-416]* &quot;-&quot;??_-;_-@_-"/>
    <numFmt numFmtId="165" formatCode="_(&quot;R$ &quot;* #,##0.00_);_(&quot;R$ &quot;* \(#,##0.00\);_(&quot;R$ &quot;* &quot;-&quot;??_);_(@_)"/>
    <numFmt numFmtId="166" formatCode="0.0000"/>
    <numFmt numFmtId="167" formatCode="&quot;R$ &quot;#,##0.00"/>
    <numFmt numFmtId="168" formatCode="&quot;R$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6">
    <xf numFmtId="0" fontId="0" fillId="0" borderId="0" xfId="0"/>
    <xf numFmtId="0" fontId="0" fillId="0" borderId="1" xfId="0" applyBorder="1"/>
    <xf numFmtId="0" fontId="0" fillId="0" borderId="0" xfId="0"/>
    <xf numFmtId="44" fontId="0" fillId="0" borderId="0" xfId="0" applyNumberFormat="1"/>
    <xf numFmtId="44" fontId="0" fillId="0" borderId="1" xfId="1" applyFont="1" applyBorder="1"/>
    <xf numFmtId="44" fontId="0" fillId="0" borderId="1" xfId="0" applyNumberFormat="1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44" fontId="4" fillId="0" borderId="1" xfId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44" fontId="4" fillId="0" borderId="5" xfId="1" applyFont="1" applyBorder="1" applyAlignment="1">
      <alignment vertical="center"/>
    </xf>
    <xf numFmtId="44" fontId="4" fillId="0" borderId="5" xfId="1" applyFont="1" applyBorder="1" applyAlignment="1">
      <alignment horizontal="right" vertical="center"/>
    </xf>
    <xf numFmtId="44" fontId="4" fillId="0" borderId="4" xfId="1" applyFont="1" applyBorder="1" applyAlignment="1">
      <alignment vertical="center"/>
    </xf>
    <xf numFmtId="44" fontId="3" fillId="2" borderId="1" xfId="1" applyFont="1" applyFill="1" applyBorder="1" applyAlignment="1">
      <alignment vertical="center"/>
    </xf>
    <xf numFmtId="44" fontId="3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0" fontId="4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0" fontId="4" fillId="0" borderId="10" xfId="3" applyNumberFormat="1" applyFont="1" applyBorder="1" applyAlignment="1">
      <alignment horizontal="center" vertical="center"/>
    </xf>
    <xf numFmtId="166" fontId="4" fillId="0" borderId="10" xfId="0" applyNumberFormat="1" applyFont="1" applyBorder="1" applyAlignment="1">
      <alignment horizontal="center" vertical="center"/>
    </xf>
    <xf numFmtId="10" fontId="7" fillId="0" borderId="3" xfId="0" applyNumberFormat="1" applyFont="1" applyBorder="1" applyAlignment="1">
      <alignment horizontal="center" vertical="center"/>
    </xf>
    <xf numFmtId="10" fontId="3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168" fontId="4" fillId="0" borderId="1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44" fontId="1" fillId="2" borderId="1" xfId="1" applyFont="1" applyFill="1" applyBorder="1"/>
    <xf numFmtId="0" fontId="9" fillId="0" borderId="0" xfId="0" applyFont="1"/>
    <xf numFmtId="0" fontId="4" fillId="0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10" fontId="4" fillId="0" borderId="4" xfId="3" applyNumberFormat="1" applyFont="1" applyBorder="1" applyAlignment="1">
      <alignment vertical="center"/>
    </xf>
    <xf numFmtId="44" fontId="9" fillId="0" borderId="0" xfId="0" applyNumberFormat="1" applyFont="1"/>
    <xf numFmtId="0" fontId="4" fillId="0" borderId="3" xfId="0" applyFont="1" applyBorder="1" applyAlignment="1">
      <alignment vertical="center"/>
    </xf>
    <xf numFmtId="0" fontId="1" fillId="2" borderId="1" xfId="1" applyNumberFormat="1" applyFont="1" applyFill="1" applyBorder="1"/>
    <xf numFmtId="0" fontId="0" fillId="0" borderId="0" xfId="0" applyBorder="1"/>
    <xf numFmtId="0" fontId="0" fillId="0" borderId="0" xfId="0" applyAlignment="1">
      <alignment horizontal="center"/>
    </xf>
    <xf numFmtId="3" fontId="1" fillId="2" borderId="1" xfId="1" applyNumberFormat="1" applyFont="1" applyFill="1" applyBorder="1"/>
    <xf numFmtId="164" fontId="0" fillId="0" borderId="1" xfId="0" applyNumberFormat="1" applyBorder="1"/>
    <xf numFmtId="14" fontId="7" fillId="0" borderId="1" xfId="1" applyNumberFormat="1" applyFont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7" fontId="4" fillId="0" borderId="3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7" fontId="3" fillId="3" borderId="1" xfId="1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0" fontId="4" fillId="0" borderId="10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44" fontId="4" fillId="0" borderId="10" xfId="1" applyFont="1" applyBorder="1" applyAlignment="1">
      <alignment horizontal="center" vertical="center"/>
    </xf>
    <xf numFmtId="44" fontId="4" fillId="0" borderId="2" xfId="1" applyFont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44" fontId="7" fillId="0" borderId="10" xfId="1" applyFont="1" applyBorder="1" applyAlignment="1">
      <alignment horizontal="center" vertical="center"/>
    </xf>
    <xf numFmtId="44" fontId="7" fillId="0" borderId="2" xfId="1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</cellXfs>
  <cellStyles count="4">
    <cellStyle name="Moeda" xfId="1" builtinId="4"/>
    <cellStyle name="Moeda 2" xfId="2" xr:uid="{C0EC8C05-1DA1-4CE9-A25B-9FFA7E0B6B07}"/>
    <cellStyle name="Normal" xfId="0" builtinId="0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F6AD3-0610-4AD6-BBBD-AC9E2CA227D4}">
  <dimension ref="A1:L128"/>
  <sheetViews>
    <sheetView tabSelected="1" topLeftCell="A106" workbookViewId="0">
      <selection activeCell="I8" sqref="I8"/>
    </sheetView>
  </sheetViews>
  <sheetFormatPr defaultColWidth="9.140625" defaultRowHeight="15" x14ac:dyDescent="0.25"/>
  <cols>
    <col min="1" max="1" width="9.140625" style="50"/>
    <col min="2" max="2" width="9.140625" style="2"/>
    <col min="3" max="3" width="16" style="2" customWidth="1"/>
    <col min="4" max="4" width="9.140625" style="2"/>
    <col min="5" max="5" width="10.28515625" style="2" customWidth="1"/>
    <col min="6" max="6" width="11.5703125" style="2" bestFit="1" customWidth="1"/>
    <col min="7" max="7" width="11" style="2" bestFit="1" customWidth="1"/>
    <col min="8" max="8" width="14.7109375" style="2" bestFit="1" customWidth="1"/>
    <col min="9" max="9" width="19.28515625" style="2" customWidth="1"/>
    <col min="10" max="10" width="12.7109375" style="2" bestFit="1" customWidth="1"/>
    <col min="11" max="11" width="15.85546875" style="2" customWidth="1"/>
    <col min="12" max="12" width="12.7109375" style="2" bestFit="1" customWidth="1"/>
    <col min="13" max="16384" width="9.140625" style="2"/>
  </cols>
  <sheetData>
    <row r="1" spans="1:9" x14ac:dyDescent="0.25">
      <c r="A1" s="78" t="s">
        <v>146</v>
      </c>
      <c r="B1" s="78"/>
      <c r="C1" s="78"/>
      <c r="D1" s="78"/>
      <c r="E1" s="78"/>
      <c r="F1" s="78"/>
      <c r="G1" s="78"/>
      <c r="H1" s="78"/>
      <c r="I1" s="78"/>
    </row>
    <row r="2" spans="1:9" x14ac:dyDescent="0.25">
      <c r="A2" s="79" t="s">
        <v>1</v>
      </c>
      <c r="B2" s="79"/>
      <c r="C2" s="80" t="s">
        <v>147</v>
      </c>
      <c r="D2" s="81"/>
      <c r="E2" s="81"/>
      <c r="F2" s="81"/>
      <c r="G2" s="81"/>
      <c r="H2" s="81"/>
      <c r="I2" s="82"/>
    </row>
    <row r="3" spans="1:9" x14ac:dyDescent="0.25">
      <c r="A3" s="79" t="s">
        <v>2</v>
      </c>
      <c r="B3" s="79"/>
      <c r="C3" s="83" t="s">
        <v>3</v>
      </c>
      <c r="D3" s="81"/>
      <c r="E3" s="81"/>
      <c r="F3" s="81"/>
      <c r="G3" s="81"/>
      <c r="H3" s="81"/>
      <c r="I3" s="82"/>
    </row>
    <row r="4" spans="1:9" x14ac:dyDescent="0.25">
      <c r="A4" s="84" t="s">
        <v>4</v>
      </c>
      <c r="B4" s="84"/>
      <c r="C4" s="84"/>
      <c r="D4" s="84"/>
      <c r="E4" s="84"/>
      <c r="F4" s="84"/>
      <c r="G4" s="84"/>
      <c r="H4" s="84"/>
      <c r="I4" s="84"/>
    </row>
    <row r="5" spans="1:9" x14ac:dyDescent="0.25">
      <c r="A5" s="7" t="s">
        <v>5</v>
      </c>
      <c r="B5" s="70" t="s">
        <v>6</v>
      </c>
      <c r="C5" s="70"/>
      <c r="D5" s="70"/>
      <c r="E5" s="70"/>
      <c r="F5" s="70"/>
      <c r="G5" s="70"/>
      <c r="H5" s="70"/>
      <c r="I5" s="53" t="s">
        <v>7</v>
      </c>
    </row>
    <row r="6" spans="1:9" x14ac:dyDescent="0.25">
      <c r="A6" s="7" t="s">
        <v>8</v>
      </c>
      <c r="B6" s="70" t="s">
        <v>9</v>
      </c>
      <c r="C6" s="70"/>
      <c r="D6" s="70"/>
      <c r="E6" s="70"/>
      <c r="F6" s="70"/>
      <c r="G6" s="70"/>
      <c r="H6" s="70"/>
      <c r="I6" s="8" t="s">
        <v>10</v>
      </c>
    </row>
    <row r="7" spans="1:9" x14ac:dyDescent="0.25">
      <c r="A7" s="7" t="s">
        <v>11</v>
      </c>
      <c r="B7" s="70" t="s">
        <v>12</v>
      </c>
      <c r="C7" s="70"/>
      <c r="D7" s="70"/>
      <c r="E7" s="70"/>
      <c r="F7" s="70"/>
      <c r="G7" s="70"/>
      <c r="H7" s="70"/>
      <c r="I7" s="9">
        <v>2022</v>
      </c>
    </row>
    <row r="8" spans="1:9" x14ac:dyDescent="0.25">
      <c r="A8" s="7" t="s">
        <v>13</v>
      </c>
      <c r="B8" s="70" t="s">
        <v>14</v>
      </c>
      <c r="C8" s="70"/>
      <c r="D8" s="70"/>
      <c r="E8" s="70"/>
      <c r="F8" s="70"/>
      <c r="G8" s="70"/>
      <c r="H8" s="70"/>
      <c r="I8" s="9">
        <v>30</v>
      </c>
    </row>
    <row r="9" spans="1:9" x14ac:dyDescent="0.25">
      <c r="A9" s="7" t="s">
        <v>15</v>
      </c>
      <c r="B9" s="71" t="s">
        <v>16</v>
      </c>
      <c r="C9" s="72"/>
      <c r="D9" s="72"/>
      <c r="E9" s="72"/>
      <c r="F9" s="72"/>
      <c r="G9" s="72"/>
      <c r="H9" s="73"/>
      <c r="I9" s="54" t="s">
        <v>144</v>
      </c>
    </row>
    <row r="10" spans="1:9" x14ac:dyDescent="0.25">
      <c r="A10" s="7" t="s">
        <v>17</v>
      </c>
      <c r="B10" s="74" t="s">
        <v>18</v>
      </c>
      <c r="C10" s="75"/>
      <c r="D10" s="75"/>
      <c r="E10" s="75"/>
      <c r="F10" s="76"/>
      <c r="G10" s="76"/>
      <c r="H10" s="77"/>
      <c r="I10" s="10" t="s">
        <v>19</v>
      </c>
    </row>
    <row r="11" spans="1:9" x14ac:dyDescent="0.25">
      <c r="A11" s="91" t="s">
        <v>20</v>
      </c>
      <c r="B11" s="91"/>
      <c r="C11" s="91"/>
      <c r="D11" s="91"/>
      <c r="E11" s="91"/>
      <c r="F11" s="91"/>
      <c r="G11" s="91"/>
      <c r="H11" s="91"/>
      <c r="I11" s="91"/>
    </row>
    <row r="12" spans="1:9" ht="27" customHeight="1" x14ac:dyDescent="0.25">
      <c r="A12" s="92" t="s">
        <v>21</v>
      </c>
      <c r="B12" s="92"/>
      <c r="C12" s="92"/>
      <c r="D12" s="92"/>
      <c r="E12" s="92"/>
      <c r="F12" s="93" t="s">
        <v>22</v>
      </c>
      <c r="G12" s="94"/>
      <c r="H12" s="92" t="s">
        <v>23</v>
      </c>
      <c r="I12" s="92"/>
    </row>
    <row r="13" spans="1:9" ht="34.5" customHeight="1" x14ac:dyDescent="0.25">
      <c r="A13" s="95" t="s">
        <v>143</v>
      </c>
      <c r="B13" s="95"/>
      <c r="C13" s="95"/>
      <c r="D13" s="95"/>
      <c r="E13" s="95"/>
      <c r="F13" s="96" t="s">
        <v>24</v>
      </c>
      <c r="G13" s="97"/>
      <c r="H13" s="98">
        <v>1</v>
      </c>
      <c r="I13" s="98"/>
    </row>
    <row r="14" spans="1:9" x14ac:dyDescent="0.25">
      <c r="A14" s="78" t="s">
        <v>25</v>
      </c>
      <c r="B14" s="78"/>
      <c r="C14" s="78"/>
      <c r="D14" s="78"/>
      <c r="E14" s="78"/>
      <c r="F14" s="78"/>
      <c r="G14" s="78"/>
      <c r="H14" s="78"/>
      <c r="I14" s="78"/>
    </row>
    <row r="15" spans="1:9" x14ac:dyDescent="0.25">
      <c r="A15" s="85" t="s">
        <v>26</v>
      </c>
      <c r="B15" s="86"/>
      <c r="C15" s="86"/>
      <c r="D15" s="86"/>
      <c r="E15" s="86"/>
      <c r="F15" s="86"/>
      <c r="G15" s="86"/>
      <c r="H15" s="86"/>
      <c r="I15" s="87"/>
    </row>
    <row r="16" spans="1:9" ht="24" customHeight="1" x14ac:dyDescent="0.25">
      <c r="A16" s="62">
        <v>1</v>
      </c>
      <c r="B16" s="74" t="s">
        <v>27</v>
      </c>
      <c r="C16" s="75"/>
      <c r="D16" s="75"/>
      <c r="E16" s="75"/>
      <c r="F16" s="75"/>
      <c r="G16" s="88"/>
      <c r="H16" s="89" t="s">
        <v>145</v>
      </c>
      <c r="I16" s="89"/>
    </row>
    <row r="17" spans="1:9" x14ac:dyDescent="0.25">
      <c r="A17" s="62">
        <v>2</v>
      </c>
      <c r="B17" s="74" t="s">
        <v>28</v>
      </c>
      <c r="C17" s="75"/>
      <c r="D17" s="75"/>
      <c r="E17" s="75"/>
      <c r="F17" s="55"/>
      <c r="G17" s="55"/>
      <c r="H17" s="90">
        <v>0</v>
      </c>
      <c r="I17" s="90"/>
    </row>
    <row r="18" spans="1:9" ht="24" customHeight="1" x14ac:dyDescent="0.25">
      <c r="A18" s="62">
        <v>3</v>
      </c>
      <c r="B18" s="74" t="s">
        <v>29</v>
      </c>
      <c r="C18" s="75"/>
      <c r="D18" s="75"/>
      <c r="E18" s="75"/>
      <c r="F18" s="75"/>
      <c r="G18" s="88"/>
      <c r="H18" s="89" t="str">
        <f>H16</f>
        <v>&lt; Descrição do Tipo de Serviço &gt;</v>
      </c>
      <c r="I18" s="89"/>
    </row>
    <row r="19" spans="1:9" x14ac:dyDescent="0.25">
      <c r="A19" s="62">
        <v>4</v>
      </c>
      <c r="B19" s="74" t="s">
        <v>30</v>
      </c>
      <c r="C19" s="75"/>
      <c r="D19" s="75"/>
      <c r="E19" s="75"/>
      <c r="F19" s="55"/>
      <c r="G19" s="55"/>
      <c r="H19" s="101" t="s">
        <v>7</v>
      </c>
      <c r="I19" s="89"/>
    </row>
    <row r="20" spans="1:9" x14ac:dyDescent="0.25">
      <c r="A20" s="78" t="s">
        <v>31</v>
      </c>
      <c r="B20" s="78"/>
      <c r="C20" s="78"/>
      <c r="D20" s="78"/>
      <c r="E20" s="78"/>
      <c r="F20" s="78"/>
      <c r="G20" s="78"/>
      <c r="H20" s="78"/>
      <c r="I20" s="78"/>
    </row>
    <row r="21" spans="1:9" x14ac:dyDescent="0.25">
      <c r="A21" s="59">
        <v>1</v>
      </c>
      <c r="B21" s="102" t="s">
        <v>32</v>
      </c>
      <c r="C21" s="102"/>
      <c r="D21" s="102"/>
      <c r="E21" s="102"/>
      <c r="F21" s="102"/>
      <c r="G21" s="102"/>
      <c r="H21" s="102"/>
      <c r="I21" s="14" t="s">
        <v>33</v>
      </c>
    </row>
    <row r="22" spans="1:9" x14ac:dyDescent="0.25">
      <c r="A22" s="62" t="s">
        <v>5</v>
      </c>
      <c r="B22" s="99" t="s">
        <v>34</v>
      </c>
      <c r="C22" s="100"/>
      <c r="D22" s="60"/>
      <c r="E22" s="60"/>
      <c r="F22" s="60"/>
      <c r="G22" s="60"/>
      <c r="H22" s="16"/>
      <c r="I22" s="52"/>
    </row>
    <row r="23" spans="1:9" x14ac:dyDescent="0.25">
      <c r="A23" s="62" t="s">
        <v>8</v>
      </c>
      <c r="B23" s="80" t="s">
        <v>35</v>
      </c>
      <c r="C23" s="81"/>
      <c r="D23" s="57"/>
      <c r="E23" s="57"/>
      <c r="F23" s="57"/>
      <c r="G23" s="57"/>
      <c r="H23" s="58"/>
      <c r="I23" s="17">
        <v>0</v>
      </c>
    </row>
    <row r="24" spans="1:9" x14ac:dyDescent="0.25">
      <c r="A24" s="62" t="s">
        <v>11</v>
      </c>
      <c r="B24" s="80" t="s">
        <v>36</v>
      </c>
      <c r="C24" s="81"/>
      <c r="D24" s="57"/>
      <c r="E24" s="57"/>
      <c r="F24" s="57"/>
      <c r="G24" s="57"/>
      <c r="H24" s="58"/>
      <c r="I24" s="17">
        <v>0</v>
      </c>
    </row>
    <row r="25" spans="1:9" x14ac:dyDescent="0.25">
      <c r="A25" s="62" t="s">
        <v>13</v>
      </c>
      <c r="B25" s="80" t="s">
        <v>37</v>
      </c>
      <c r="C25" s="81"/>
      <c r="D25" s="57"/>
      <c r="E25" s="57"/>
      <c r="F25" s="57"/>
      <c r="G25" s="57"/>
      <c r="H25" s="58"/>
      <c r="I25" s="17">
        <v>0</v>
      </c>
    </row>
    <row r="26" spans="1:9" x14ac:dyDescent="0.25">
      <c r="A26" s="62" t="s">
        <v>15</v>
      </c>
      <c r="B26" s="80" t="s">
        <v>38</v>
      </c>
      <c r="C26" s="81"/>
      <c r="D26" s="57"/>
      <c r="E26" s="57"/>
      <c r="F26" s="57"/>
      <c r="G26" s="57"/>
      <c r="H26" s="58"/>
      <c r="I26" s="17">
        <v>0</v>
      </c>
    </row>
    <row r="27" spans="1:9" x14ac:dyDescent="0.25">
      <c r="A27" s="62" t="s">
        <v>17</v>
      </c>
      <c r="B27" s="80" t="s">
        <v>39</v>
      </c>
      <c r="C27" s="81"/>
      <c r="D27" s="57"/>
      <c r="E27" s="20"/>
      <c r="F27" s="21"/>
      <c r="G27" s="21"/>
      <c r="H27" s="22"/>
      <c r="I27" s="17">
        <v>0</v>
      </c>
    </row>
    <row r="28" spans="1:9" x14ac:dyDescent="0.25">
      <c r="A28" s="62" t="s">
        <v>40</v>
      </c>
      <c r="B28" s="80" t="s">
        <v>41</v>
      </c>
      <c r="C28" s="81"/>
      <c r="D28" s="57"/>
      <c r="E28" s="57"/>
      <c r="F28" s="57"/>
      <c r="G28" s="57"/>
      <c r="H28" s="58"/>
      <c r="I28" s="17">
        <v>0</v>
      </c>
    </row>
    <row r="29" spans="1:9" x14ac:dyDescent="0.25">
      <c r="A29" s="62" t="s">
        <v>42</v>
      </c>
      <c r="B29" s="80" t="s">
        <v>43</v>
      </c>
      <c r="C29" s="81"/>
      <c r="D29" s="57"/>
      <c r="E29" s="57"/>
      <c r="F29" s="57"/>
      <c r="G29" s="57"/>
      <c r="H29" s="58"/>
      <c r="I29" s="17">
        <v>0</v>
      </c>
    </row>
    <row r="30" spans="1:9" x14ac:dyDescent="0.25">
      <c r="A30" s="59"/>
      <c r="B30" s="85" t="s">
        <v>44</v>
      </c>
      <c r="C30" s="86"/>
      <c r="D30" s="86"/>
      <c r="E30" s="86"/>
      <c r="F30" s="86"/>
      <c r="G30" s="86"/>
      <c r="H30" s="87"/>
      <c r="I30" s="23">
        <f>SUM(I22:I29)</f>
        <v>0</v>
      </c>
    </row>
    <row r="31" spans="1:9" x14ac:dyDescent="0.25">
      <c r="A31" s="78" t="s">
        <v>45</v>
      </c>
      <c r="B31" s="78"/>
      <c r="C31" s="78"/>
      <c r="D31" s="78"/>
      <c r="E31" s="78"/>
      <c r="F31" s="78"/>
      <c r="G31" s="78"/>
      <c r="H31" s="78"/>
      <c r="I31" s="78"/>
    </row>
    <row r="32" spans="1:9" x14ac:dyDescent="0.25">
      <c r="A32" s="59" t="s">
        <v>46</v>
      </c>
      <c r="B32" s="102" t="s">
        <v>47</v>
      </c>
      <c r="C32" s="102"/>
      <c r="D32" s="102"/>
      <c r="E32" s="102"/>
      <c r="F32" s="102"/>
      <c r="G32" s="102"/>
      <c r="H32" s="102"/>
      <c r="I32" s="14" t="s">
        <v>33</v>
      </c>
    </row>
    <row r="33" spans="1:9" x14ac:dyDescent="0.25">
      <c r="A33" s="62" t="s">
        <v>5</v>
      </c>
      <c r="B33" s="80" t="s">
        <v>48</v>
      </c>
      <c r="C33" s="81"/>
      <c r="D33" s="81"/>
      <c r="E33" s="81"/>
      <c r="F33" s="60"/>
      <c r="G33" s="60"/>
      <c r="H33" s="16"/>
      <c r="I33" s="17">
        <f>I30/12</f>
        <v>0</v>
      </c>
    </row>
    <row r="34" spans="1:9" x14ac:dyDescent="0.25">
      <c r="A34" s="62" t="s">
        <v>8</v>
      </c>
      <c r="B34" s="80" t="s">
        <v>49</v>
      </c>
      <c r="C34" s="81"/>
      <c r="D34" s="81"/>
      <c r="E34" s="81"/>
      <c r="F34" s="57"/>
      <c r="G34" s="57"/>
      <c r="H34" s="58"/>
      <c r="I34" s="17">
        <f>(I30/3)/12</f>
        <v>0</v>
      </c>
    </row>
    <row r="35" spans="1:9" x14ac:dyDescent="0.25">
      <c r="A35" s="85" t="s">
        <v>50</v>
      </c>
      <c r="B35" s="86"/>
      <c r="C35" s="86"/>
      <c r="D35" s="86"/>
      <c r="E35" s="86"/>
      <c r="F35" s="86"/>
      <c r="G35" s="86"/>
      <c r="H35" s="87"/>
      <c r="I35" s="24">
        <f>SUM(I33:I34)</f>
        <v>0</v>
      </c>
    </row>
    <row r="36" spans="1:9" x14ac:dyDescent="0.25">
      <c r="A36" s="111"/>
      <c r="B36" s="112"/>
      <c r="C36" s="112"/>
      <c r="D36" s="112"/>
      <c r="E36" s="112"/>
      <c r="F36" s="112"/>
      <c r="G36" s="112"/>
      <c r="H36" s="112"/>
      <c r="I36" s="113"/>
    </row>
    <row r="37" spans="1:9" x14ac:dyDescent="0.25">
      <c r="A37" s="59" t="s">
        <v>51</v>
      </c>
      <c r="B37" s="85" t="s">
        <v>52</v>
      </c>
      <c r="C37" s="86"/>
      <c r="D37" s="86"/>
      <c r="E37" s="86"/>
      <c r="F37" s="86"/>
      <c r="G37" s="86"/>
      <c r="H37" s="25" t="s">
        <v>53</v>
      </c>
      <c r="I37" s="14" t="s">
        <v>33</v>
      </c>
    </row>
    <row r="38" spans="1:9" x14ac:dyDescent="0.25">
      <c r="A38" s="62" t="s">
        <v>5</v>
      </c>
      <c r="B38" s="114" t="s">
        <v>54</v>
      </c>
      <c r="C38" s="114"/>
      <c r="D38" s="114"/>
      <c r="E38" s="114"/>
      <c r="F38" s="114"/>
      <c r="G38" s="114"/>
      <c r="H38" s="26">
        <f>IF($J$10="simples",0%,20%)</f>
        <v>0.2</v>
      </c>
      <c r="I38" s="17">
        <f>(I30+I35)*H38</f>
        <v>0</v>
      </c>
    </row>
    <row r="39" spans="1:9" x14ac:dyDescent="0.25">
      <c r="A39" s="62" t="s">
        <v>8</v>
      </c>
      <c r="B39" s="114" t="s">
        <v>55</v>
      </c>
      <c r="C39" s="114"/>
      <c r="D39" s="114"/>
      <c r="E39" s="114"/>
      <c r="F39" s="114"/>
      <c r="G39" s="114"/>
      <c r="H39" s="26">
        <f>IF($J$10="simples",0%,1%)</f>
        <v>0.01</v>
      </c>
      <c r="I39" s="17">
        <f>(I30+I35)*H39</f>
        <v>0</v>
      </c>
    </row>
    <row r="40" spans="1:9" x14ac:dyDescent="0.25">
      <c r="A40" s="62" t="s">
        <v>11</v>
      </c>
      <c r="B40" s="114" t="s">
        <v>56</v>
      </c>
      <c r="C40" s="114"/>
      <c r="D40" s="114"/>
      <c r="E40" s="114"/>
      <c r="F40" s="114"/>
      <c r="G40" s="114"/>
      <c r="H40" s="26">
        <f>IF($J$10="simples",0%,1.5%)</f>
        <v>1.4999999999999999E-2</v>
      </c>
      <c r="I40" s="17">
        <f>(I30+I35)*H40</f>
        <v>0</v>
      </c>
    </row>
    <row r="41" spans="1:9" x14ac:dyDescent="0.25">
      <c r="A41" s="62" t="s">
        <v>13</v>
      </c>
      <c r="B41" s="114" t="s">
        <v>57</v>
      </c>
      <c r="C41" s="114"/>
      <c r="D41" s="114"/>
      <c r="E41" s="114"/>
      <c r="F41" s="114"/>
      <c r="G41" s="114"/>
      <c r="H41" s="26">
        <f>IF($J$10="simples",0%,0.2%)</f>
        <v>2E-3</v>
      </c>
      <c r="I41" s="17">
        <f>(I30+I35)*H41</f>
        <v>0</v>
      </c>
    </row>
    <row r="42" spans="1:9" x14ac:dyDescent="0.25">
      <c r="A42" s="62" t="s">
        <v>15</v>
      </c>
      <c r="B42" s="114" t="s">
        <v>58</v>
      </c>
      <c r="C42" s="114"/>
      <c r="D42" s="114"/>
      <c r="E42" s="114"/>
      <c r="F42" s="114"/>
      <c r="G42" s="114"/>
      <c r="H42" s="26">
        <f>IF($J$10="simples",0%,2.5%)</f>
        <v>2.5000000000000001E-2</v>
      </c>
      <c r="I42" s="17">
        <f>(I30+I35)*H42</f>
        <v>0</v>
      </c>
    </row>
    <row r="43" spans="1:9" x14ac:dyDescent="0.25">
      <c r="A43" s="62" t="s">
        <v>17</v>
      </c>
      <c r="B43" s="114" t="s">
        <v>59</v>
      </c>
      <c r="C43" s="114"/>
      <c r="D43" s="114"/>
      <c r="E43" s="114"/>
      <c r="F43" s="114"/>
      <c r="G43" s="114"/>
      <c r="H43" s="26">
        <v>0.08</v>
      </c>
      <c r="I43" s="17">
        <f>(I30+I35)*H43</f>
        <v>0</v>
      </c>
    </row>
    <row r="44" spans="1:9" x14ac:dyDescent="0.25">
      <c r="A44" s="103" t="s">
        <v>40</v>
      </c>
      <c r="B44" s="105" t="s">
        <v>60</v>
      </c>
      <c r="C44" s="106"/>
      <c r="D44" s="106"/>
      <c r="E44" s="107"/>
      <c r="F44" s="27" t="s">
        <v>61</v>
      </c>
      <c r="G44" s="27" t="s">
        <v>62</v>
      </c>
      <c r="H44" s="115">
        <f>F45*G45</f>
        <v>0.03</v>
      </c>
      <c r="I44" s="117">
        <f>(I30+I35)*H44</f>
        <v>0</v>
      </c>
    </row>
    <row r="45" spans="1:9" x14ac:dyDescent="0.25">
      <c r="A45" s="104"/>
      <c r="B45" s="108"/>
      <c r="C45" s="109"/>
      <c r="D45" s="109"/>
      <c r="E45" s="110"/>
      <c r="F45" s="28">
        <v>0.03</v>
      </c>
      <c r="G45" s="29">
        <v>1</v>
      </c>
      <c r="H45" s="116"/>
      <c r="I45" s="118"/>
    </row>
    <row r="46" spans="1:9" x14ac:dyDescent="0.25">
      <c r="A46" s="62" t="s">
        <v>42</v>
      </c>
      <c r="B46" s="80" t="s">
        <v>63</v>
      </c>
      <c r="C46" s="81"/>
      <c r="D46" s="81"/>
      <c r="E46" s="81"/>
      <c r="F46" s="81"/>
      <c r="G46" s="82"/>
      <c r="H46" s="30">
        <f>IF($J$10="simples",0%,0.6%)</f>
        <v>6.0000000000000001E-3</v>
      </c>
      <c r="I46" s="17">
        <f>(I30+I35)*H46</f>
        <v>0</v>
      </c>
    </row>
    <row r="47" spans="1:9" x14ac:dyDescent="0.25">
      <c r="A47" s="62" t="s">
        <v>64</v>
      </c>
      <c r="B47" s="80" t="s">
        <v>65</v>
      </c>
      <c r="C47" s="81"/>
      <c r="D47" s="81"/>
      <c r="E47" s="81"/>
      <c r="F47" s="81"/>
      <c r="G47" s="82"/>
      <c r="H47" s="26">
        <v>0</v>
      </c>
      <c r="I47" s="17">
        <v>0</v>
      </c>
    </row>
    <row r="48" spans="1:9" x14ac:dyDescent="0.25">
      <c r="A48" s="59"/>
      <c r="B48" s="119" t="s">
        <v>50</v>
      </c>
      <c r="C48" s="120"/>
      <c r="D48" s="120"/>
      <c r="E48" s="120"/>
      <c r="F48" s="120"/>
      <c r="G48" s="121"/>
      <c r="H48" s="31">
        <f>(H38+H39+H40+H41+H42+H43+H44+H46)</f>
        <v>0.3680000000000001</v>
      </c>
      <c r="I48" s="23">
        <f>SUM(I38:I47)</f>
        <v>0</v>
      </c>
    </row>
    <row r="50" spans="1:9" x14ac:dyDescent="0.25">
      <c r="A50" s="61" t="s">
        <v>66</v>
      </c>
      <c r="B50" s="102" t="s">
        <v>67</v>
      </c>
      <c r="C50" s="102"/>
      <c r="D50" s="102"/>
      <c r="E50" s="102"/>
      <c r="F50" s="102"/>
      <c r="G50" s="102"/>
      <c r="H50" s="102"/>
      <c r="I50" s="14" t="s">
        <v>0</v>
      </c>
    </row>
    <row r="51" spans="1:9" x14ac:dyDescent="0.25">
      <c r="A51" s="122" t="s">
        <v>5</v>
      </c>
      <c r="B51" s="124" t="s">
        <v>68</v>
      </c>
      <c r="C51" s="125"/>
      <c r="D51" s="126"/>
      <c r="E51" s="7" t="s">
        <v>69</v>
      </c>
      <c r="F51" s="7" t="s">
        <v>70</v>
      </c>
      <c r="G51" s="7" t="s">
        <v>71</v>
      </c>
      <c r="H51" s="7" t="s">
        <v>72</v>
      </c>
      <c r="I51" s="127">
        <v>0</v>
      </c>
    </row>
    <row r="52" spans="1:9" x14ac:dyDescent="0.25">
      <c r="A52" s="123"/>
      <c r="B52" s="129" t="s">
        <v>73</v>
      </c>
      <c r="C52" s="130"/>
      <c r="D52" s="131"/>
      <c r="E52" s="7" t="s">
        <v>74</v>
      </c>
      <c r="F52" s="33"/>
      <c r="G52" s="7"/>
      <c r="H52" s="33"/>
      <c r="I52" s="128"/>
    </row>
    <row r="53" spans="1:9" x14ac:dyDescent="0.25">
      <c r="A53" s="122" t="s">
        <v>8</v>
      </c>
      <c r="B53" s="65" t="s">
        <v>75</v>
      </c>
      <c r="C53" s="66"/>
      <c r="D53" s="66"/>
      <c r="E53" s="66"/>
      <c r="F53" s="7" t="s">
        <v>70</v>
      </c>
      <c r="G53" s="7" t="s">
        <v>71</v>
      </c>
      <c r="H53" s="7" t="s">
        <v>72</v>
      </c>
      <c r="I53" s="117"/>
    </row>
    <row r="54" spans="1:9" x14ac:dyDescent="0.25">
      <c r="A54" s="123"/>
      <c r="B54" s="67" t="s">
        <v>76</v>
      </c>
      <c r="C54" s="68"/>
      <c r="D54" s="68"/>
      <c r="E54" s="68"/>
      <c r="F54" s="33">
        <v>0</v>
      </c>
      <c r="G54" s="7">
        <v>13</v>
      </c>
      <c r="H54" s="38">
        <v>0</v>
      </c>
      <c r="I54" s="118"/>
    </row>
    <row r="55" spans="1:9" x14ac:dyDescent="0.25">
      <c r="A55" s="62" t="s">
        <v>11</v>
      </c>
      <c r="B55" s="80" t="s">
        <v>77</v>
      </c>
      <c r="C55" s="81"/>
      <c r="D55" s="81"/>
      <c r="E55" s="81"/>
      <c r="F55" s="81"/>
      <c r="G55" s="81"/>
      <c r="H55" s="82"/>
      <c r="I55" s="17"/>
    </row>
    <row r="56" spans="1:9" x14ac:dyDescent="0.25">
      <c r="A56" s="62" t="s">
        <v>13</v>
      </c>
      <c r="B56" s="80" t="s">
        <v>78</v>
      </c>
      <c r="C56" s="81"/>
      <c r="D56" s="81"/>
      <c r="E56" s="81"/>
      <c r="F56" s="81"/>
      <c r="G56" s="81"/>
      <c r="H56" s="82"/>
      <c r="I56" s="17"/>
    </row>
    <row r="57" spans="1:9" x14ac:dyDescent="0.25">
      <c r="A57" s="62" t="s">
        <v>15</v>
      </c>
      <c r="B57" s="80" t="s">
        <v>79</v>
      </c>
      <c r="C57" s="81"/>
      <c r="D57" s="81"/>
      <c r="E57" s="81"/>
      <c r="F57" s="81"/>
      <c r="G57" s="81"/>
      <c r="H57" s="82"/>
      <c r="I57" s="17">
        <v>0</v>
      </c>
    </row>
    <row r="58" spans="1:9" x14ac:dyDescent="0.25">
      <c r="A58" s="62" t="s">
        <v>17</v>
      </c>
      <c r="B58" s="99" t="s">
        <v>80</v>
      </c>
      <c r="C58" s="100"/>
      <c r="D58" s="100"/>
      <c r="E58" s="100"/>
      <c r="F58" s="100"/>
      <c r="G58" s="100"/>
      <c r="H58" s="17">
        <v>0</v>
      </c>
      <c r="I58" s="17">
        <v>0</v>
      </c>
    </row>
    <row r="59" spans="1:9" x14ac:dyDescent="0.25">
      <c r="A59" s="62" t="s">
        <v>40</v>
      </c>
      <c r="B59" s="80" t="s">
        <v>81</v>
      </c>
      <c r="C59" s="81"/>
      <c r="D59" s="81"/>
      <c r="E59" s="81"/>
      <c r="F59" s="81"/>
      <c r="G59" s="81"/>
      <c r="H59" s="82"/>
      <c r="I59" s="17"/>
    </row>
    <row r="60" spans="1:9" x14ac:dyDescent="0.25">
      <c r="A60" s="59"/>
      <c r="B60" s="85" t="s">
        <v>82</v>
      </c>
      <c r="C60" s="86"/>
      <c r="D60" s="86"/>
      <c r="E60" s="86"/>
      <c r="F60" s="86"/>
      <c r="G60" s="86"/>
      <c r="H60" s="87"/>
      <c r="I60" s="23">
        <f>SUM(I51:I59)</f>
        <v>0</v>
      </c>
    </row>
    <row r="61" spans="1:9" x14ac:dyDescent="0.25">
      <c r="A61" s="78" t="s">
        <v>83</v>
      </c>
      <c r="B61" s="78"/>
      <c r="C61" s="78"/>
      <c r="D61" s="78"/>
      <c r="E61" s="78"/>
      <c r="F61" s="78"/>
      <c r="G61" s="78"/>
      <c r="H61" s="78"/>
      <c r="I61" s="78"/>
    </row>
    <row r="62" spans="1:9" x14ac:dyDescent="0.25">
      <c r="A62" s="61">
        <v>2</v>
      </c>
      <c r="B62" s="102" t="s">
        <v>84</v>
      </c>
      <c r="C62" s="102"/>
      <c r="D62" s="102"/>
      <c r="E62" s="102"/>
      <c r="F62" s="102"/>
      <c r="G62" s="102"/>
      <c r="H62" s="102"/>
      <c r="I62" s="25" t="s">
        <v>33</v>
      </c>
    </row>
    <row r="63" spans="1:9" x14ac:dyDescent="0.25">
      <c r="A63" s="6" t="s">
        <v>46</v>
      </c>
      <c r="B63" s="133" t="s">
        <v>47</v>
      </c>
      <c r="C63" s="133"/>
      <c r="D63" s="133"/>
      <c r="E63" s="133"/>
      <c r="F63" s="133"/>
      <c r="G63" s="133"/>
      <c r="H63" s="133"/>
      <c r="I63" s="4">
        <f>+I35</f>
        <v>0</v>
      </c>
    </row>
    <row r="64" spans="1:9" x14ac:dyDescent="0.25">
      <c r="A64" s="6" t="s">
        <v>51</v>
      </c>
      <c r="B64" s="133" t="s">
        <v>52</v>
      </c>
      <c r="C64" s="133"/>
      <c r="D64" s="133"/>
      <c r="E64" s="133"/>
      <c r="F64" s="133"/>
      <c r="G64" s="133"/>
      <c r="H64" s="133"/>
      <c r="I64" s="4">
        <f>+I48</f>
        <v>0</v>
      </c>
    </row>
    <row r="65" spans="1:11" x14ac:dyDescent="0.25">
      <c r="A65" s="6" t="s">
        <v>66</v>
      </c>
      <c r="B65" s="133" t="s">
        <v>67</v>
      </c>
      <c r="C65" s="133"/>
      <c r="D65" s="133"/>
      <c r="E65" s="133"/>
      <c r="F65" s="133"/>
      <c r="G65" s="133"/>
      <c r="H65" s="133"/>
      <c r="I65" s="4">
        <f>+I60</f>
        <v>0</v>
      </c>
    </row>
    <row r="66" spans="1:11" x14ac:dyDescent="0.25">
      <c r="A66" s="39"/>
      <c r="B66" s="134" t="s">
        <v>50</v>
      </c>
      <c r="C66" s="134"/>
      <c r="D66" s="134"/>
      <c r="E66" s="134"/>
      <c r="F66" s="134"/>
      <c r="G66" s="134"/>
      <c r="H66" s="134"/>
      <c r="I66" s="40">
        <f>SUM(I63:I65)</f>
        <v>0</v>
      </c>
    </row>
    <row r="67" spans="1:11" x14ac:dyDescent="0.25">
      <c r="A67" s="78" t="s">
        <v>85</v>
      </c>
      <c r="B67" s="78"/>
      <c r="C67" s="78"/>
      <c r="D67" s="78"/>
      <c r="E67" s="78"/>
      <c r="F67" s="78"/>
      <c r="G67" s="78"/>
      <c r="H67" s="78"/>
      <c r="I67" s="78"/>
    </row>
    <row r="68" spans="1:11" x14ac:dyDescent="0.25">
      <c r="A68" s="61">
        <v>3</v>
      </c>
      <c r="B68" s="102" t="s">
        <v>86</v>
      </c>
      <c r="C68" s="102"/>
      <c r="D68" s="102"/>
      <c r="E68" s="102"/>
      <c r="F68" s="102"/>
      <c r="G68" s="102"/>
      <c r="H68" s="102"/>
      <c r="I68" s="25" t="s">
        <v>33</v>
      </c>
    </row>
    <row r="69" spans="1:11" x14ac:dyDescent="0.25">
      <c r="A69" s="122" t="s">
        <v>5</v>
      </c>
      <c r="B69" s="132" t="s">
        <v>87</v>
      </c>
      <c r="C69" s="132"/>
      <c r="D69" s="132"/>
      <c r="E69" s="132"/>
      <c r="F69" s="132"/>
      <c r="G69" s="132"/>
      <c r="H69" s="132"/>
      <c r="I69" s="4">
        <f>ROUND(((I30/12)+(I33/12)+(I30/12/12)+(I34/12))*(30/30)*0.05,2)</f>
        <v>0</v>
      </c>
      <c r="J69" s="41" t="s">
        <v>88</v>
      </c>
    </row>
    <row r="70" spans="1:11" x14ac:dyDescent="0.25">
      <c r="A70" s="123" t="s">
        <v>8</v>
      </c>
      <c r="B70" s="132" t="s">
        <v>89</v>
      </c>
      <c r="C70" s="132"/>
      <c r="D70" s="132"/>
      <c r="E70" s="132"/>
      <c r="F70" s="132"/>
      <c r="G70" s="132"/>
      <c r="H70" s="132"/>
      <c r="I70" s="4">
        <f>H43*I69</f>
        <v>0</v>
      </c>
    </row>
    <row r="71" spans="1:11" x14ac:dyDescent="0.25">
      <c r="A71" s="122" t="s">
        <v>11</v>
      </c>
      <c r="B71" s="132" t="s">
        <v>90</v>
      </c>
      <c r="C71" s="132"/>
      <c r="D71" s="132"/>
      <c r="E71" s="132"/>
      <c r="F71" s="132"/>
      <c r="G71" s="132"/>
      <c r="H71" s="132"/>
      <c r="I71" s="4">
        <f>(0.5*0.08*(I30+I33+I34+(I34/3)))*0.05</f>
        <v>0</v>
      </c>
      <c r="J71" s="41" t="s">
        <v>91</v>
      </c>
    </row>
    <row r="72" spans="1:11" x14ac:dyDescent="0.25">
      <c r="A72" s="123" t="s">
        <v>13</v>
      </c>
      <c r="B72" s="132" t="s">
        <v>92</v>
      </c>
      <c r="C72" s="132"/>
      <c r="D72" s="132"/>
      <c r="E72" s="132"/>
      <c r="F72" s="132"/>
      <c r="G72" s="132"/>
      <c r="H72" s="132"/>
      <c r="I72" s="4">
        <f>((I30/30)*7)/12</f>
        <v>0</v>
      </c>
      <c r="J72" s="41" t="s">
        <v>93</v>
      </c>
    </row>
    <row r="73" spans="1:11" x14ac:dyDescent="0.25">
      <c r="A73" s="62" t="s">
        <v>15</v>
      </c>
      <c r="B73" s="132" t="s">
        <v>94</v>
      </c>
      <c r="C73" s="132"/>
      <c r="D73" s="132"/>
      <c r="E73" s="132"/>
      <c r="F73" s="132"/>
      <c r="G73" s="132"/>
      <c r="H73" s="132"/>
      <c r="I73" s="4">
        <f>H43*I72</f>
        <v>0</v>
      </c>
    </row>
    <row r="74" spans="1:11" x14ac:dyDescent="0.25">
      <c r="A74" s="62" t="s">
        <v>17</v>
      </c>
      <c r="B74" s="132" t="s">
        <v>95</v>
      </c>
      <c r="C74" s="132"/>
      <c r="D74" s="132"/>
      <c r="E74" s="132"/>
      <c r="F74" s="132"/>
      <c r="G74" s="132"/>
      <c r="H74" s="132"/>
      <c r="I74" s="4">
        <f>(0.5*0.08*(I30+I33+I34+(I34/3)))</f>
        <v>0</v>
      </c>
      <c r="J74" s="41" t="s">
        <v>96</v>
      </c>
    </row>
    <row r="75" spans="1:11" x14ac:dyDescent="0.25">
      <c r="A75" s="39"/>
      <c r="B75" s="134" t="s">
        <v>50</v>
      </c>
      <c r="C75" s="134"/>
      <c r="D75" s="134"/>
      <c r="E75" s="134"/>
      <c r="F75" s="134"/>
      <c r="G75" s="134"/>
      <c r="H75" s="134"/>
      <c r="I75" s="40">
        <f>SUM(I69:I74)</f>
        <v>0</v>
      </c>
    </row>
    <row r="76" spans="1:11" x14ac:dyDescent="0.25">
      <c r="A76" s="78" t="s">
        <v>97</v>
      </c>
      <c r="B76" s="78"/>
      <c r="C76" s="78"/>
      <c r="D76" s="78"/>
      <c r="E76" s="78"/>
      <c r="F76" s="78"/>
      <c r="G76" s="78"/>
      <c r="H76" s="78"/>
      <c r="I76" s="78"/>
    </row>
    <row r="77" spans="1:11" x14ac:dyDescent="0.25">
      <c r="A77" s="61" t="s">
        <v>98</v>
      </c>
      <c r="B77" s="102" t="s">
        <v>99</v>
      </c>
      <c r="C77" s="102"/>
      <c r="D77" s="102"/>
      <c r="E77" s="102"/>
      <c r="F77" s="102"/>
      <c r="G77" s="102"/>
      <c r="H77" s="102"/>
      <c r="I77" s="14" t="s">
        <v>33</v>
      </c>
    </row>
    <row r="78" spans="1:11" x14ac:dyDescent="0.25">
      <c r="A78" s="7" t="s">
        <v>5</v>
      </c>
      <c r="B78" s="132" t="s">
        <v>100</v>
      </c>
      <c r="C78" s="132"/>
      <c r="D78" s="132"/>
      <c r="E78" s="132"/>
      <c r="F78" s="132"/>
      <c r="G78" s="132"/>
      <c r="H78" s="132"/>
      <c r="I78" s="4">
        <f>ROUND(K78/12,2)</f>
        <v>0</v>
      </c>
      <c r="J78" s="3" t="s">
        <v>101</v>
      </c>
      <c r="K78" s="3">
        <f>ROUND(I30/12,2)+I30+I33+I34</f>
        <v>0</v>
      </c>
    </row>
    <row r="79" spans="1:11" x14ac:dyDescent="0.25">
      <c r="A79" s="7" t="s">
        <v>8</v>
      </c>
      <c r="B79" s="132" t="s">
        <v>102</v>
      </c>
      <c r="C79" s="132"/>
      <c r="D79" s="132"/>
      <c r="E79" s="132"/>
      <c r="F79" s="132"/>
      <c r="G79" s="132"/>
      <c r="H79" s="132"/>
      <c r="I79" s="4">
        <f>ROUND((2.96/30)/12*(K78),2)</f>
        <v>0</v>
      </c>
    </row>
    <row r="80" spans="1:11" x14ac:dyDescent="0.25">
      <c r="A80" s="7" t="s">
        <v>11</v>
      </c>
      <c r="B80" s="132" t="s">
        <v>103</v>
      </c>
      <c r="C80" s="132"/>
      <c r="D80" s="132"/>
      <c r="E80" s="132"/>
      <c r="F80" s="132"/>
      <c r="G80" s="132"/>
      <c r="H80" s="132"/>
      <c r="I80" s="4">
        <f>(((K78/30)*5)/12)*0.015</f>
        <v>0</v>
      </c>
    </row>
    <row r="81" spans="1:9" x14ac:dyDescent="0.25">
      <c r="A81" s="7" t="s">
        <v>13</v>
      </c>
      <c r="B81" s="132" t="s">
        <v>104</v>
      </c>
      <c r="C81" s="132"/>
      <c r="D81" s="132"/>
      <c r="E81" s="132"/>
      <c r="F81" s="132"/>
      <c r="G81" s="132"/>
      <c r="H81" s="132"/>
      <c r="I81" s="4">
        <f>ROUND(((15/30)/12)*0.0078*(K78),2)</f>
        <v>0</v>
      </c>
    </row>
    <row r="82" spans="1:9" x14ac:dyDescent="0.25">
      <c r="A82" s="7" t="s">
        <v>15</v>
      </c>
      <c r="B82" s="132" t="s">
        <v>105</v>
      </c>
      <c r="C82" s="132"/>
      <c r="D82" s="132"/>
      <c r="E82" s="132"/>
      <c r="F82" s="132"/>
      <c r="G82" s="132"/>
      <c r="H82" s="132"/>
      <c r="I82" s="4">
        <f>ROUND((1+1/3)/12*(4/12)*0.02*(I30),2)</f>
        <v>0</v>
      </c>
    </row>
    <row r="83" spans="1:9" x14ac:dyDescent="0.25">
      <c r="A83" s="7" t="s">
        <v>17</v>
      </c>
      <c r="B83" s="132" t="s">
        <v>106</v>
      </c>
      <c r="C83" s="132"/>
      <c r="D83" s="132"/>
      <c r="E83" s="132"/>
      <c r="F83" s="132"/>
      <c r="G83" s="132"/>
      <c r="H83" s="132"/>
      <c r="I83" s="4">
        <f>ROUND(((3/30)/12)*(K78),2)</f>
        <v>0</v>
      </c>
    </row>
    <row r="84" spans="1:9" x14ac:dyDescent="0.25">
      <c r="A84" s="39"/>
      <c r="B84" s="134" t="s">
        <v>50</v>
      </c>
      <c r="C84" s="134"/>
      <c r="D84" s="134"/>
      <c r="E84" s="134"/>
      <c r="F84" s="134"/>
      <c r="G84" s="134"/>
      <c r="H84" s="134"/>
      <c r="I84" s="40">
        <f>SUM(I78:I83)</f>
        <v>0</v>
      </c>
    </row>
    <row r="86" spans="1:9" x14ac:dyDescent="0.25">
      <c r="A86" s="61" t="s">
        <v>107</v>
      </c>
      <c r="B86" s="102" t="s">
        <v>108</v>
      </c>
      <c r="C86" s="102"/>
      <c r="D86" s="102"/>
      <c r="E86" s="102"/>
      <c r="F86" s="102"/>
      <c r="G86" s="102"/>
      <c r="H86" s="102"/>
      <c r="I86" s="14" t="s">
        <v>33</v>
      </c>
    </row>
    <row r="87" spans="1:9" x14ac:dyDescent="0.25">
      <c r="A87" s="42" t="s">
        <v>5</v>
      </c>
      <c r="B87" s="132" t="s">
        <v>109</v>
      </c>
      <c r="C87" s="132"/>
      <c r="D87" s="132"/>
      <c r="E87" s="132"/>
      <c r="F87" s="132"/>
      <c r="G87" s="132"/>
      <c r="H87" s="132"/>
      <c r="I87" s="69">
        <v>0</v>
      </c>
    </row>
    <row r="88" spans="1:9" x14ac:dyDescent="0.25">
      <c r="A88" s="39"/>
      <c r="B88" s="134" t="s">
        <v>50</v>
      </c>
      <c r="C88" s="134"/>
      <c r="D88" s="134"/>
      <c r="E88" s="134"/>
      <c r="F88" s="134"/>
      <c r="G88" s="134"/>
      <c r="H88" s="134"/>
      <c r="I88" s="40">
        <f>SUM(I87)</f>
        <v>0</v>
      </c>
    </row>
    <row r="89" spans="1:9" x14ac:dyDescent="0.25">
      <c r="A89" s="78" t="s">
        <v>110</v>
      </c>
      <c r="B89" s="78"/>
      <c r="C89" s="78"/>
      <c r="D89" s="78"/>
      <c r="E89" s="78"/>
      <c r="F89" s="78"/>
      <c r="G89" s="78"/>
      <c r="H89" s="78"/>
      <c r="I89" s="78"/>
    </row>
    <row r="90" spans="1:9" x14ac:dyDescent="0.25">
      <c r="A90" s="61">
        <v>4</v>
      </c>
      <c r="B90" s="102" t="s">
        <v>111</v>
      </c>
      <c r="C90" s="102"/>
      <c r="D90" s="102"/>
      <c r="E90" s="102"/>
      <c r="F90" s="102"/>
      <c r="G90" s="102"/>
      <c r="H90" s="102"/>
      <c r="I90" s="14" t="s">
        <v>0</v>
      </c>
    </row>
    <row r="91" spans="1:9" x14ac:dyDescent="0.25">
      <c r="A91" s="6" t="s">
        <v>98</v>
      </c>
      <c r="B91" s="132" t="s">
        <v>99</v>
      </c>
      <c r="C91" s="132"/>
      <c r="D91" s="132"/>
      <c r="E91" s="132"/>
      <c r="F91" s="132"/>
      <c r="G91" s="132"/>
      <c r="H91" s="132"/>
      <c r="I91" s="4">
        <f>+I84</f>
        <v>0</v>
      </c>
    </row>
    <row r="92" spans="1:9" x14ac:dyDescent="0.25">
      <c r="A92" s="6" t="s">
        <v>107</v>
      </c>
      <c r="B92" s="132" t="s">
        <v>112</v>
      </c>
      <c r="C92" s="132"/>
      <c r="D92" s="132"/>
      <c r="E92" s="132"/>
      <c r="F92" s="132"/>
      <c r="G92" s="132"/>
      <c r="H92" s="132"/>
      <c r="I92" s="4">
        <f>I88</f>
        <v>0</v>
      </c>
    </row>
    <row r="93" spans="1:9" x14ac:dyDescent="0.25">
      <c r="A93" s="39"/>
      <c r="B93" s="134" t="s">
        <v>50</v>
      </c>
      <c r="C93" s="134"/>
      <c r="D93" s="134"/>
      <c r="E93" s="134"/>
      <c r="F93" s="134"/>
      <c r="G93" s="134"/>
      <c r="H93" s="134"/>
      <c r="I93" s="40">
        <f>SUM(I91:I92)</f>
        <v>0</v>
      </c>
    </row>
    <row r="94" spans="1:9" x14ac:dyDescent="0.25">
      <c r="A94" s="78" t="s">
        <v>113</v>
      </c>
      <c r="B94" s="78"/>
      <c r="C94" s="78"/>
      <c r="D94" s="78"/>
      <c r="E94" s="78"/>
      <c r="F94" s="78"/>
      <c r="G94" s="78"/>
      <c r="H94" s="78"/>
      <c r="I94" s="78"/>
    </row>
    <row r="95" spans="1:9" x14ac:dyDescent="0.25">
      <c r="A95" s="61">
        <v>5</v>
      </c>
      <c r="B95" s="102" t="s">
        <v>114</v>
      </c>
      <c r="C95" s="102"/>
      <c r="D95" s="102"/>
      <c r="E95" s="102"/>
      <c r="F95" s="102"/>
      <c r="G95" s="102"/>
      <c r="H95" s="102"/>
      <c r="I95" s="14" t="s">
        <v>0</v>
      </c>
    </row>
    <row r="96" spans="1:9" x14ac:dyDescent="0.25">
      <c r="A96" s="6" t="s">
        <v>5</v>
      </c>
      <c r="B96" s="132" t="s">
        <v>115</v>
      </c>
      <c r="C96" s="132"/>
      <c r="D96" s="132"/>
      <c r="E96" s="132"/>
      <c r="F96" s="132"/>
      <c r="G96" s="132"/>
      <c r="H96" s="132"/>
      <c r="I96" s="4"/>
    </row>
    <row r="97" spans="1:12" x14ac:dyDescent="0.25">
      <c r="A97" s="6" t="s">
        <v>8</v>
      </c>
      <c r="B97" s="132" t="s">
        <v>116</v>
      </c>
      <c r="C97" s="132"/>
      <c r="D97" s="132"/>
      <c r="E97" s="132"/>
      <c r="F97" s="132"/>
      <c r="G97" s="132"/>
      <c r="H97" s="132"/>
      <c r="I97" s="4"/>
    </row>
    <row r="98" spans="1:12" x14ac:dyDescent="0.25">
      <c r="A98" s="6" t="s">
        <v>11</v>
      </c>
      <c r="B98" s="132" t="s">
        <v>117</v>
      </c>
      <c r="C98" s="132"/>
      <c r="D98" s="132"/>
      <c r="E98" s="132"/>
      <c r="F98" s="132"/>
      <c r="G98" s="132"/>
      <c r="H98" s="132"/>
      <c r="I98" s="4">
        <v>0</v>
      </c>
    </row>
    <row r="99" spans="1:12" x14ac:dyDescent="0.25">
      <c r="A99" s="6" t="s">
        <v>13</v>
      </c>
      <c r="B99" s="132" t="s">
        <v>118</v>
      </c>
      <c r="C99" s="132"/>
      <c r="D99" s="132"/>
      <c r="E99" s="132"/>
      <c r="F99" s="132"/>
      <c r="G99" s="132"/>
      <c r="H99" s="132"/>
      <c r="I99" s="4">
        <v>0</v>
      </c>
    </row>
    <row r="100" spans="1:12" x14ac:dyDescent="0.25">
      <c r="A100" s="39"/>
      <c r="B100" s="134" t="s">
        <v>50</v>
      </c>
      <c r="C100" s="134"/>
      <c r="D100" s="134"/>
      <c r="E100" s="134"/>
      <c r="F100" s="134"/>
      <c r="G100" s="134"/>
      <c r="H100" s="134"/>
      <c r="I100" s="40">
        <f>SUM(I96:I99)</f>
        <v>0</v>
      </c>
    </row>
    <row r="101" spans="1:12" x14ac:dyDescent="0.25">
      <c r="A101" s="78" t="s">
        <v>119</v>
      </c>
      <c r="B101" s="78"/>
      <c r="C101" s="78"/>
      <c r="D101" s="78"/>
      <c r="E101" s="78"/>
      <c r="F101" s="78"/>
      <c r="G101" s="78"/>
      <c r="H101" s="78"/>
      <c r="I101" s="78"/>
    </row>
    <row r="102" spans="1:12" x14ac:dyDescent="0.25">
      <c r="A102" s="61">
        <v>6</v>
      </c>
      <c r="B102" s="85" t="s">
        <v>120</v>
      </c>
      <c r="C102" s="86"/>
      <c r="D102" s="86"/>
      <c r="E102" s="86"/>
      <c r="F102" s="86"/>
      <c r="G102" s="63"/>
      <c r="H102" s="64" t="s">
        <v>53</v>
      </c>
      <c r="I102" s="14" t="s">
        <v>0</v>
      </c>
    </row>
    <row r="103" spans="1:12" x14ac:dyDescent="0.25">
      <c r="A103" s="6" t="s">
        <v>5</v>
      </c>
      <c r="B103" s="80" t="s">
        <v>121</v>
      </c>
      <c r="C103" s="81"/>
      <c r="D103" s="81"/>
      <c r="E103" s="81"/>
      <c r="F103" s="81"/>
      <c r="G103" s="81"/>
      <c r="H103" s="45">
        <v>0.05</v>
      </c>
      <c r="I103" s="5">
        <f>L103*H103</f>
        <v>0</v>
      </c>
      <c r="J103" s="41" t="s">
        <v>122</v>
      </c>
      <c r="K103" s="41"/>
      <c r="L103" s="46">
        <f>I30+I66+I75+I93+I100</f>
        <v>0</v>
      </c>
    </row>
    <row r="104" spans="1:12" x14ac:dyDescent="0.25">
      <c r="A104" s="6" t="s">
        <v>8</v>
      </c>
      <c r="B104" s="80" t="s">
        <v>123</v>
      </c>
      <c r="C104" s="81"/>
      <c r="D104" s="81"/>
      <c r="E104" s="81"/>
      <c r="F104" s="81"/>
      <c r="G104" s="81"/>
      <c r="H104" s="45">
        <v>7.0000000000000007E-2</v>
      </c>
      <c r="I104" s="5">
        <f>L104*H104</f>
        <v>0</v>
      </c>
      <c r="J104" s="41" t="s">
        <v>124</v>
      </c>
      <c r="L104" s="46">
        <f>L103+I103</f>
        <v>0</v>
      </c>
    </row>
    <row r="105" spans="1:12" x14ac:dyDescent="0.25">
      <c r="A105" s="6" t="s">
        <v>11</v>
      </c>
      <c r="B105" s="80" t="s">
        <v>125</v>
      </c>
      <c r="C105" s="81"/>
      <c r="D105" s="81"/>
      <c r="E105" s="81"/>
      <c r="F105" s="81"/>
      <c r="G105" s="81"/>
      <c r="H105" s="81"/>
      <c r="I105" s="82"/>
    </row>
    <row r="106" spans="1:12" x14ac:dyDescent="0.25">
      <c r="A106" s="6"/>
      <c r="B106" s="69" t="s">
        <v>126</v>
      </c>
      <c r="C106" s="56" t="s">
        <v>127</v>
      </c>
      <c r="D106" s="57"/>
      <c r="E106" s="81"/>
      <c r="F106" s="81"/>
      <c r="G106" s="81"/>
      <c r="H106" s="45">
        <v>3.6499999999999998E-2</v>
      </c>
      <c r="I106" s="5">
        <f>L104*H106</f>
        <v>0</v>
      </c>
    </row>
    <row r="107" spans="1:12" x14ac:dyDescent="0.25">
      <c r="A107" s="6"/>
      <c r="B107" s="69" t="s">
        <v>128</v>
      </c>
      <c r="C107" s="56" t="s">
        <v>129</v>
      </c>
      <c r="D107" s="57"/>
      <c r="E107" s="81"/>
      <c r="F107" s="81"/>
      <c r="G107" s="81"/>
      <c r="H107" s="45">
        <v>0.05</v>
      </c>
      <c r="I107" s="5">
        <f>L104*H107</f>
        <v>0</v>
      </c>
    </row>
    <row r="108" spans="1:12" x14ac:dyDescent="0.25">
      <c r="A108" s="6"/>
      <c r="B108" s="69" t="s">
        <v>130</v>
      </c>
      <c r="C108" s="56" t="s">
        <v>131</v>
      </c>
      <c r="D108" s="57"/>
      <c r="E108" s="81"/>
      <c r="F108" s="81"/>
      <c r="G108" s="81"/>
      <c r="H108" s="45">
        <v>0</v>
      </c>
      <c r="I108" s="69">
        <v>0</v>
      </c>
    </row>
    <row r="109" spans="1:12" x14ac:dyDescent="0.25">
      <c r="A109" s="39"/>
      <c r="B109" s="134" t="s">
        <v>50</v>
      </c>
      <c r="C109" s="134"/>
      <c r="D109" s="134"/>
      <c r="E109" s="134"/>
      <c r="F109" s="134"/>
      <c r="G109" s="134"/>
      <c r="H109" s="134"/>
      <c r="I109" s="40">
        <f>SUM(I103:I108)</f>
        <v>0</v>
      </c>
    </row>
    <row r="110" spans="1:12" x14ac:dyDescent="0.25">
      <c r="A110" s="78" t="s">
        <v>132</v>
      </c>
      <c r="B110" s="78"/>
      <c r="C110" s="78"/>
      <c r="D110" s="78"/>
      <c r="E110" s="78"/>
      <c r="F110" s="78"/>
      <c r="G110" s="78"/>
      <c r="H110" s="78"/>
      <c r="I110" s="78"/>
    </row>
    <row r="111" spans="1:12" x14ac:dyDescent="0.25">
      <c r="A111" s="61"/>
      <c r="B111" s="102" t="s">
        <v>133</v>
      </c>
      <c r="C111" s="102"/>
      <c r="D111" s="102"/>
      <c r="E111" s="102"/>
      <c r="F111" s="102"/>
      <c r="G111" s="102"/>
      <c r="H111" s="102"/>
      <c r="I111" s="14" t="s">
        <v>0</v>
      </c>
    </row>
    <row r="112" spans="1:12" x14ac:dyDescent="0.25">
      <c r="A112" s="6" t="s">
        <v>5</v>
      </c>
      <c r="B112" s="132" t="s">
        <v>134</v>
      </c>
      <c r="C112" s="132"/>
      <c r="D112" s="132"/>
      <c r="E112" s="132"/>
      <c r="F112" s="132"/>
      <c r="G112" s="132"/>
      <c r="H112" s="132"/>
      <c r="I112" s="4">
        <f>I30</f>
        <v>0</v>
      </c>
    </row>
    <row r="113" spans="1:12" x14ac:dyDescent="0.25">
      <c r="A113" s="6" t="s">
        <v>8</v>
      </c>
      <c r="B113" s="132" t="s">
        <v>135</v>
      </c>
      <c r="C113" s="132"/>
      <c r="D113" s="132"/>
      <c r="E113" s="132"/>
      <c r="F113" s="132"/>
      <c r="G113" s="132"/>
      <c r="H113" s="132"/>
      <c r="I113" s="4">
        <f>I66</f>
        <v>0</v>
      </c>
    </row>
    <row r="114" spans="1:12" x14ac:dyDescent="0.25">
      <c r="A114" s="6" t="s">
        <v>11</v>
      </c>
      <c r="B114" s="132" t="s">
        <v>136</v>
      </c>
      <c r="C114" s="132"/>
      <c r="D114" s="132"/>
      <c r="E114" s="132"/>
      <c r="F114" s="132"/>
      <c r="G114" s="132"/>
      <c r="H114" s="132"/>
      <c r="I114" s="4">
        <f>I75</f>
        <v>0</v>
      </c>
    </row>
    <row r="115" spans="1:12" x14ac:dyDescent="0.25">
      <c r="A115" s="6" t="s">
        <v>13</v>
      </c>
      <c r="B115" s="132" t="s">
        <v>97</v>
      </c>
      <c r="C115" s="132"/>
      <c r="D115" s="132"/>
      <c r="E115" s="132"/>
      <c r="F115" s="132"/>
      <c r="G115" s="132"/>
      <c r="H115" s="132"/>
      <c r="I115" s="4">
        <f>I93</f>
        <v>0</v>
      </c>
    </row>
    <row r="116" spans="1:12" x14ac:dyDescent="0.25">
      <c r="A116" s="6" t="s">
        <v>15</v>
      </c>
      <c r="B116" s="132" t="s">
        <v>113</v>
      </c>
      <c r="C116" s="132"/>
      <c r="D116" s="132"/>
      <c r="E116" s="132"/>
      <c r="F116" s="132"/>
      <c r="G116" s="132"/>
      <c r="H116" s="132"/>
      <c r="I116" s="4">
        <f>I100</f>
        <v>0</v>
      </c>
    </row>
    <row r="117" spans="1:12" x14ac:dyDescent="0.25">
      <c r="A117" s="39"/>
      <c r="B117" s="134" t="s">
        <v>137</v>
      </c>
      <c r="C117" s="134"/>
      <c r="D117" s="134"/>
      <c r="E117" s="134"/>
      <c r="F117" s="134"/>
      <c r="G117" s="134"/>
      <c r="H117" s="134"/>
      <c r="I117" s="40">
        <f>SUM(I112:I116)</f>
        <v>0</v>
      </c>
    </row>
    <row r="118" spans="1:12" x14ac:dyDescent="0.25">
      <c r="A118" s="6" t="s">
        <v>17</v>
      </c>
      <c r="B118" s="132" t="s">
        <v>138</v>
      </c>
      <c r="C118" s="132"/>
      <c r="D118" s="132"/>
      <c r="E118" s="132"/>
      <c r="F118" s="132"/>
      <c r="G118" s="132"/>
      <c r="H118" s="132"/>
      <c r="I118" s="5">
        <f>+I109</f>
        <v>0</v>
      </c>
    </row>
    <row r="119" spans="1:12" x14ac:dyDescent="0.25">
      <c r="A119" s="39"/>
      <c r="B119" s="134" t="s">
        <v>139</v>
      </c>
      <c r="C119" s="134"/>
      <c r="D119" s="134"/>
      <c r="E119" s="134"/>
      <c r="F119" s="134"/>
      <c r="G119" s="134"/>
      <c r="H119" s="134"/>
      <c r="I119" s="40">
        <f>SUM(I117:I118)</f>
        <v>0</v>
      </c>
    </row>
    <row r="120" spans="1:12" x14ac:dyDescent="0.25">
      <c r="A120" s="39"/>
      <c r="B120" s="134" t="s">
        <v>140</v>
      </c>
      <c r="C120" s="134"/>
      <c r="D120" s="134"/>
      <c r="E120" s="134"/>
      <c r="F120" s="134"/>
      <c r="G120" s="134"/>
      <c r="H120" s="134"/>
      <c r="I120" s="48">
        <v>1</v>
      </c>
    </row>
    <row r="121" spans="1:12" x14ac:dyDescent="0.25">
      <c r="A121" s="39"/>
      <c r="B121" s="134" t="s">
        <v>141</v>
      </c>
      <c r="C121" s="134"/>
      <c r="D121" s="134"/>
      <c r="E121" s="134"/>
      <c r="F121" s="134"/>
      <c r="G121" s="134"/>
      <c r="H121" s="134"/>
      <c r="I121" s="51">
        <f>H13</f>
        <v>1</v>
      </c>
    </row>
    <row r="122" spans="1:12" x14ac:dyDescent="0.25">
      <c r="A122" s="39"/>
      <c r="B122" s="134" t="s">
        <v>142</v>
      </c>
      <c r="C122" s="134"/>
      <c r="D122" s="134"/>
      <c r="E122" s="134"/>
      <c r="F122" s="134"/>
      <c r="G122" s="134"/>
      <c r="H122" s="134"/>
      <c r="I122" s="40">
        <f>I119*I121</f>
        <v>0</v>
      </c>
      <c r="J122" s="49"/>
      <c r="K122" s="49"/>
      <c r="L122" s="49"/>
    </row>
    <row r="123" spans="1:12" x14ac:dyDescent="0.25">
      <c r="C123" s="49"/>
      <c r="D123" s="135"/>
      <c r="E123" s="135"/>
      <c r="F123" s="135"/>
      <c r="G123" s="135"/>
      <c r="H123" s="135"/>
      <c r="I123" s="135"/>
      <c r="J123" s="135"/>
      <c r="K123" s="49"/>
      <c r="L123" s="49"/>
    </row>
    <row r="124" spans="1:12" x14ac:dyDescent="0.25">
      <c r="C124" s="49"/>
      <c r="D124" s="49"/>
      <c r="E124" s="49"/>
      <c r="F124" s="49"/>
      <c r="G124" s="49"/>
      <c r="H124" s="49"/>
      <c r="I124" s="49"/>
      <c r="J124" s="49"/>
      <c r="K124" s="49"/>
      <c r="L124" s="49"/>
    </row>
    <row r="125" spans="1:12" x14ac:dyDescent="0.25">
      <c r="C125" s="49"/>
      <c r="D125" s="49"/>
      <c r="E125" s="49"/>
      <c r="F125" s="49"/>
      <c r="G125" s="49"/>
      <c r="H125" s="49"/>
      <c r="I125" s="49"/>
      <c r="J125" s="49"/>
      <c r="K125" s="49"/>
      <c r="L125" s="49"/>
    </row>
    <row r="126" spans="1:12" x14ac:dyDescent="0.25">
      <c r="C126" s="49"/>
      <c r="D126" s="49"/>
      <c r="E126" s="49"/>
      <c r="F126" s="49"/>
      <c r="G126" s="49"/>
      <c r="H126" s="49"/>
      <c r="I126" s="49"/>
      <c r="J126" s="49"/>
      <c r="K126" s="49"/>
      <c r="L126" s="49"/>
    </row>
    <row r="127" spans="1:12" x14ac:dyDescent="0.25">
      <c r="C127" s="49"/>
      <c r="D127" s="49"/>
      <c r="E127" s="49"/>
      <c r="F127" s="49"/>
      <c r="G127" s="49"/>
      <c r="H127" s="49"/>
      <c r="I127" s="49"/>
      <c r="J127" s="49"/>
      <c r="K127" s="49"/>
      <c r="L127" s="49"/>
    </row>
    <row r="128" spans="1:12" x14ac:dyDescent="0.25">
      <c r="C128" s="49"/>
      <c r="D128" s="49"/>
      <c r="E128" s="49"/>
      <c r="F128" s="49"/>
      <c r="G128" s="49"/>
      <c r="H128" s="49"/>
      <c r="I128" s="49"/>
      <c r="J128" s="49"/>
      <c r="K128" s="49"/>
      <c r="L128" s="49"/>
    </row>
  </sheetData>
  <mergeCells count="138">
    <mergeCell ref="B122:H122"/>
    <mergeCell ref="D123:J123"/>
    <mergeCell ref="B116:H116"/>
    <mergeCell ref="B117:H117"/>
    <mergeCell ref="B118:H118"/>
    <mergeCell ref="B119:H119"/>
    <mergeCell ref="B120:H120"/>
    <mergeCell ref="B121:H121"/>
    <mergeCell ref="A110:I110"/>
    <mergeCell ref="B111:H111"/>
    <mergeCell ref="B112:H112"/>
    <mergeCell ref="B113:H113"/>
    <mergeCell ref="B114:H114"/>
    <mergeCell ref="B115:H115"/>
    <mergeCell ref="B104:G104"/>
    <mergeCell ref="B105:I105"/>
    <mergeCell ref="E106:G106"/>
    <mergeCell ref="E107:G107"/>
    <mergeCell ref="E108:G108"/>
    <mergeCell ref="B109:H109"/>
    <mergeCell ref="B98:H98"/>
    <mergeCell ref="B99:H99"/>
    <mergeCell ref="B100:H100"/>
    <mergeCell ref="A101:I101"/>
    <mergeCell ref="B102:F102"/>
    <mergeCell ref="B103:G103"/>
    <mergeCell ref="B92:H92"/>
    <mergeCell ref="B93:H93"/>
    <mergeCell ref="A94:I94"/>
    <mergeCell ref="B95:H95"/>
    <mergeCell ref="B96:H96"/>
    <mergeCell ref="B97:H97"/>
    <mergeCell ref="B86:H86"/>
    <mergeCell ref="B87:H87"/>
    <mergeCell ref="B88:H88"/>
    <mergeCell ref="A89:I89"/>
    <mergeCell ref="B90:H90"/>
    <mergeCell ref="B91:H91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A76:I76"/>
    <mergeCell ref="B77:H77"/>
    <mergeCell ref="B78:H78"/>
    <mergeCell ref="A67:I67"/>
    <mergeCell ref="B68:H68"/>
    <mergeCell ref="A69:A70"/>
    <mergeCell ref="B69:H69"/>
    <mergeCell ref="B70:H70"/>
    <mergeCell ref="A71:A72"/>
    <mergeCell ref="B71:H71"/>
    <mergeCell ref="B72:H72"/>
    <mergeCell ref="A61:I61"/>
    <mergeCell ref="B62:H62"/>
    <mergeCell ref="B63:H63"/>
    <mergeCell ref="B64:H64"/>
    <mergeCell ref="B65:H65"/>
    <mergeCell ref="B66:H66"/>
    <mergeCell ref="B56:H56"/>
    <mergeCell ref="B57:H57"/>
    <mergeCell ref="B58:G58"/>
    <mergeCell ref="B59:H59"/>
    <mergeCell ref="B60:H60"/>
    <mergeCell ref="A51:A52"/>
    <mergeCell ref="B51:D51"/>
    <mergeCell ref="I51:I52"/>
    <mergeCell ref="B52:D52"/>
    <mergeCell ref="A53:A54"/>
    <mergeCell ref="I53:I54"/>
    <mergeCell ref="B46:G46"/>
    <mergeCell ref="B47:G47"/>
    <mergeCell ref="B48:G48"/>
    <mergeCell ref="B50:H50"/>
    <mergeCell ref="B40:G40"/>
    <mergeCell ref="B41:G41"/>
    <mergeCell ref="B42:G42"/>
    <mergeCell ref="B43:G43"/>
    <mergeCell ref="B55:H55"/>
    <mergeCell ref="A44:A45"/>
    <mergeCell ref="B44:E45"/>
    <mergeCell ref="B34:E34"/>
    <mergeCell ref="A35:H35"/>
    <mergeCell ref="A36:I36"/>
    <mergeCell ref="B37:G37"/>
    <mergeCell ref="B38:G38"/>
    <mergeCell ref="B39:G39"/>
    <mergeCell ref="B28:C28"/>
    <mergeCell ref="B29:C29"/>
    <mergeCell ref="B30:H30"/>
    <mergeCell ref="A31:I31"/>
    <mergeCell ref="B32:H32"/>
    <mergeCell ref="B33:E33"/>
    <mergeCell ref="H44:H45"/>
    <mergeCell ref="I44:I45"/>
    <mergeCell ref="B22:C22"/>
    <mergeCell ref="B23:C23"/>
    <mergeCell ref="B24:C24"/>
    <mergeCell ref="B25:C25"/>
    <mergeCell ref="B26:C26"/>
    <mergeCell ref="B27:C27"/>
    <mergeCell ref="B18:G18"/>
    <mergeCell ref="H18:I18"/>
    <mergeCell ref="B19:E19"/>
    <mergeCell ref="H19:I19"/>
    <mergeCell ref="A20:I20"/>
    <mergeCell ref="B21:H21"/>
    <mergeCell ref="A14:I14"/>
    <mergeCell ref="A15:I15"/>
    <mergeCell ref="B16:G16"/>
    <mergeCell ref="H16:I16"/>
    <mergeCell ref="B17:E17"/>
    <mergeCell ref="H17:I17"/>
    <mergeCell ref="A11:I11"/>
    <mergeCell ref="A12:E12"/>
    <mergeCell ref="F12:G12"/>
    <mergeCell ref="H12:I12"/>
    <mergeCell ref="A13:E13"/>
    <mergeCell ref="F13:G13"/>
    <mergeCell ref="H13:I13"/>
    <mergeCell ref="B5:H5"/>
    <mergeCell ref="B6:H6"/>
    <mergeCell ref="B7:H7"/>
    <mergeCell ref="B8:H8"/>
    <mergeCell ref="B9:H9"/>
    <mergeCell ref="B10:E10"/>
    <mergeCell ref="F10:H10"/>
    <mergeCell ref="A1:I1"/>
    <mergeCell ref="A2:B2"/>
    <mergeCell ref="C2:I2"/>
    <mergeCell ref="A3:B3"/>
    <mergeCell ref="C3:I3"/>
    <mergeCell ref="A4:I4"/>
  </mergeCells>
  <dataValidations count="1">
    <dataValidation type="list" allowBlank="1" showInputMessage="1" showErrorMessage="1" sqref="I10" xr:uid="{CFA5FB06-E2C7-4EF9-A4C7-EB06F36418C7}">
      <formula1>"LUCRO REAL, LUCRO PRESUMIDO, SIMPLES"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1790E-1479-4539-818D-6030D81EF8F1}">
  <dimension ref="A1:L128"/>
  <sheetViews>
    <sheetView workbookViewId="0">
      <selection activeCell="I7" sqref="I7"/>
    </sheetView>
  </sheetViews>
  <sheetFormatPr defaultColWidth="9.140625" defaultRowHeight="15" x14ac:dyDescent="0.25"/>
  <cols>
    <col min="1" max="1" width="9.140625" style="50"/>
    <col min="2" max="2" width="9.140625" style="2"/>
    <col min="3" max="3" width="16" style="2" customWidth="1"/>
    <col min="4" max="4" width="9.140625" style="2"/>
    <col min="5" max="5" width="10.28515625" style="2" customWidth="1"/>
    <col min="6" max="6" width="11.5703125" style="2" bestFit="1" customWidth="1"/>
    <col min="7" max="7" width="11" style="2" bestFit="1" customWidth="1"/>
    <col min="8" max="8" width="14.7109375" style="2" bestFit="1" customWidth="1"/>
    <col min="9" max="9" width="19.28515625" style="2" customWidth="1"/>
    <col min="10" max="10" width="12.7109375" style="2" bestFit="1" customWidth="1"/>
    <col min="11" max="11" width="15.85546875" style="2" customWidth="1"/>
    <col min="12" max="12" width="12.7109375" style="2" bestFit="1" customWidth="1"/>
    <col min="13" max="16384" width="9.140625" style="2"/>
  </cols>
  <sheetData>
    <row r="1" spans="1:9" x14ac:dyDescent="0.25">
      <c r="A1" s="78" t="s">
        <v>146</v>
      </c>
      <c r="B1" s="78"/>
      <c r="C1" s="78"/>
      <c r="D1" s="78"/>
      <c r="E1" s="78"/>
      <c r="F1" s="78"/>
      <c r="G1" s="78"/>
      <c r="H1" s="78"/>
      <c r="I1" s="78"/>
    </row>
    <row r="2" spans="1:9" x14ac:dyDescent="0.25">
      <c r="A2" s="79" t="s">
        <v>1</v>
      </c>
      <c r="B2" s="79"/>
      <c r="C2" s="80" t="s">
        <v>147</v>
      </c>
      <c r="D2" s="81"/>
      <c r="E2" s="81"/>
      <c r="F2" s="81"/>
      <c r="G2" s="81"/>
      <c r="H2" s="81"/>
      <c r="I2" s="82"/>
    </row>
    <row r="3" spans="1:9" x14ac:dyDescent="0.25">
      <c r="A3" s="79" t="s">
        <v>2</v>
      </c>
      <c r="B3" s="79"/>
      <c r="C3" s="83" t="s">
        <v>3</v>
      </c>
      <c r="D3" s="81"/>
      <c r="E3" s="81"/>
      <c r="F3" s="81"/>
      <c r="G3" s="81"/>
      <c r="H3" s="81"/>
      <c r="I3" s="82"/>
    </row>
    <row r="4" spans="1:9" x14ac:dyDescent="0.25">
      <c r="A4" s="84" t="s">
        <v>4</v>
      </c>
      <c r="B4" s="84"/>
      <c r="C4" s="84"/>
      <c r="D4" s="84"/>
      <c r="E4" s="84"/>
      <c r="F4" s="84"/>
      <c r="G4" s="84"/>
      <c r="H4" s="84"/>
      <c r="I4" s="84"/>
    </row>
    <row r="5" spans="1:9" x14ac:dyDescent="0.25">
      <c r="A5" s="7" t="s">
        <v>5</v>
      </c>
      <c r="B5" s="70" t="s">
        <v>6</v>
      </c>
      <c r="C5" s="70"/>
      <c r="D5" s="70"/>
      <c r="E5" s="70"/>
      <c r="F5" s="70"/>
      <c r="G5" s="70"/>
      <c r="H5" s="70"/>
      <c r="I5" s="53" t="s">
        <v>7</v>
      </c>
    </row>
    <row r="6" spans="1:9" x14ac:dyDescent="0.25">
      <c r="A6" s="7" t="s">
        <v>8</v>
      </c>
      <c r="B6" s="70" t="s">
        <v>9</v>
      </c>
      <c r="C6" s="70"/>
      <c r="D6" s="70"/>
      <c r="E6" s="70"/>
      <c r="F6" s="70"/>
      <c r="G6" s="70"/>
      <c r="H6" s="70"/>
      <c r="I6" s="8" t="s">
        <v>10</v>
      </c>
    </row>
    <row r="7" spans="1:9" x14ac:dyDescent="0.25">
      <c r="A7" s="7" t="s">
        <v>11</v>
      </c>
      <c r="B7" s="70" t="s">
        <v>12</v>
      </c>
      <c r="C7" s="70"/>
      <c r="D7" s="70"/>
      <c r="E7" s="70"/>
      <c r="F7" s="70"/>
      <c r="G7" s="70"/>
      <c r="H7" s="70"/>
      <c r="I7" s="9">
        <v>2022</v>
      </c>
    </row>
    <row r="8" spans="1:9" x14ac:dyDescent="0.25">
      <c r="A8" s="7" t="s">
        <v>13</v>
      </c>
      <c r="B8" s="70" t="s">
        <v>14</v>
      </c>
      <c r="C8" s="70"/>
      <c r="D8" s="70"/>
      <c r="E8" s="70"/>
      <c r="F8" s="70"/>
      <c r="G8" s="70"/>
      <c r="H8" s="70"/>
      <c r="I8" s="9">
        <v>12</v>
      </c>
    </row>
    <row r="9" spans="1:9" x14ac:dyDescent="0.25">
      <c r="A9" s="7" t="s">
        <v>15</v>
      </c>
      <c r="B9" s="71" t="s">
        <v>16</v>
      </c>
      <c r="C9" s="72"/>
      <c r="D9" s="72"/>
      <c r="E9" s="72"/>
      <c r="F9" s="72"/>
      <c r="G9" s="72"/>
      <c r="H9" s="73"/>
      <c r="I9" s="54" t="s">
        <v>144</v>
      </c>
    </row>
    <row r="10" spans="1:9" x14ac:dyDescent="0.25">
      <c r="A10" s="7" t="s">
        <v>17</v>
      </c>
      <c r="B10" s="74" t="s">
        <v>18</v>
      </c>
      <c r="C10" s="75"/>
      <c r="D10" s="75"/>
      <c r="E10" s="75"/>
      <c r="F10" s="76"/>
      <c r="G10" s="76"/>
      <c r="H10" s="77"/>
      <c r="I10" s="10" t="s">
        <v>19</v>
      </c>
    </row>
    <row r="11" spans="1:9" x14ac:dyDescent="0.25">
      <c r="A11" s="91" t="s">
        <v>20</v>
      </c>
      <c r="B11" s="91"/>
      <c r="C11" s="91"/>
      <c r="D11" s="91"/>
      <c r="E11" s="91"/>
      <c r="F11" s="91"/>
      <c r="G11" s="91"/>
      <c r="H11" s="91"/>
      <c r="I11" s="91"/>
    </row>
    <row r="12" spans="1:9" ht="27" customHeight="1" x14ac:dyDescent="0.25">
      <c r="A12" s="92" t="s">
        <v>21</v>
      </c>
      <c r="B12" s="92"/>
      <c r="C12" s="92"/>
      <c r="D12" s="92"/>
      <c r="E12" s="92"/>
      <c r="F12" s="93" t="s">
        <v>22</v>
      </c>
      <c r="G12" s="94"/>
      <c r="H12" s="92" t="s">
        <v>23</v>
      </c>
      <c r="I12" s="92"/>
    </row>
    <row r="13" spans="1:9" ht="34.5" customHeight="1" x14ac:dyDescent="0.25">
      <c r="A13" s="95" t="s">
        <v>143</v>
      </c>
      <c r="B13" s="95"/>
      <c r="C13" s="95"/>
      <c r="D13" s="95"/>
      <c r="E13" s="95"/>
      <c r="F13" s="96" t="s">
        <v>24</v>
      </c>
      <c r="G13" s="97"/>
      <c r="H13" s="98">
        <v>1</v>
      </c>
      <c r="I13" s="98"/>
    </row>
    <row r="14" spans="1:9" x14ac:dyDescent="0.25">
      <c r="A14" s="78" t="s">
        <v>25</v>
      </c>
      <c r="B14" s="78"/>
      <c r="C14" s="78"/>
      <c r="D14" s="78"/>
      <c r="E14" s="78"/>
      <c r="F14" s="78"/>
      <c r="G14" s="78"/>
      <c r="H14" s="78"/>
      <c r="I14" s="78"/>
    </row>
    <row r="15" spans="1:9" x14ac:dyDescent="0.25">
      <c r="A15" s="85" t="s">
        <v>26</v>
      </c>
      <c r="B15" s="86"/>
      <c r="C15" s="86"/>
      <c r="D15" s="86"/>
      <c r="E15" s="86"/>
      <c r="F15" s="86"/>
      <c r="G15" s="86"/>
      <c r="H15" s="86"/>
      <c r="I15" s="87"/>
    </row>
    <row r="16" spans="1:9" ht="24" customHeight="1" x14ac:dyDescent="0.25">
      <c r="A16" s="62">
        <v>1</v>
      </c>
      <c r="B16" s="74" t="s">
        <v>27</v>
      </c>
      <c r="C16" s="75"/>
      <c r="D16" s="75"/>
      <c r="E16" s="75"/>
      <c r="F16" s="75"/>
      <c r="G16" s="88"/>
      <c r="H16" s="89" t="s">
        <v>145</v>
      </c>
      <c r="I16" s="89"/>
    </row>
    <row r="17" spans="1:9" x14ac:dyDescent="0.25">
      <c r="A17" s="62">
        <v>2</v>
      </c>
      <c r="B17" s="74" t="s">
        <v>28</v>
      </c>
      <c r="C17" s="75"/>
      <c r="D17" s="75"/>
      <c r="E17" s="75"/>
      <c r="F17" s="55"/>
      <c r="G17" s="55"/>
      <c r="H17" s="90">
        <v>0</v>
      </c>
      <c r="I17" s="90"/>
    </row>
    <row r="18" spans="1:9" ht="24" customHeight="1" x14ac:dyDescent="0.25">
      <c r="A18" s="62">
        <v>3</v>
      </c>
      <c r="B18" s="74" t="s">
        <v>29</v>
      </c>
      <c r="C18" s="75"/>
      <c r="D18" s="75"/>
      <c r="E18" s="75"/>
      <c r="F18" s="75"/>
      <c r="G18" s="88"/>
      <c r="H18" s="89" t="str">
        <f>H16</f>
        <v>&lt; Descrição do Tipo de Serviço &gt;</v>
      </c>
      <c r="I18" s="89"/>
    </row>
    <row r="19" spans="1:9" x14ac:dyDescent="0.25">
      <c r="A19" s="62">
        <v>4</v>
      </c>
      <c r="B19" s="74" t="s">
        <v>30</v>
      </c>
      <c r="C19" s="75"/>
      <c r="D19" s="75"/>
      <c r="E19" s="75"/>
      <c r="F19" s="55"/>
      <c r="G19" s="55"/>
      <c r="H19" s="101" t="s">
        <v>7</v>
      </c>
      <c r="I19" s="89"/>
    </row>
    <row r="20" spans="1:9" x14ac:dyDescent="0.25">
      <c r="A20" s="78" t="s">
        <v>31</v>
      </c>
      <c r="B20" s="78"/>
      <c r="C20" s="78"/>
      <c r="D20" s="78"/>
      <c r="E20" s="78"/>
      <c r="F20" s="78"/>
      <c r="G20" s="78"/>
      <c r="H20" s="78"/>
      <c r="I20" s="78"/>
    </row>
    <row r="21" spans="1:9" x14ac:dyDescent="0.25">
      <c r="A21" s="59">
        <v>1</v>
      </c>
      <c r="B21" s="102" t="s">
        <v>32</v>
      </c>
      <c r="C21" s="102"/>
      <c r="D21" s="102"/>
      <c r="E21" s="102"/>
      <c r="F21" s="102"/>
      <c r="G21" s="102"/>
      <c r="H21" s="102"/>
      <c r="I21" s="14" t="s">
        <v>33</v>
      </c>
    </row>
    <row r="22" spans="1:9" x14ac:dyDescent="0.25">
      <c r="A22" s="62" t="s">
        <v>5</v>
      </c>
      <c r="B22" s="99" t="s">
        <v>34</v>
      </c>
      <c r="C22" s="100"/>
      <c r="D22" s="60"/>
      <c r="E22" s="60"/>
      <c r="F22" s="60"/>
      <c r="G22" s="60"/>
      <c r="H22" s="16"/>
      <c r="I22" s="52"/>
    </row>
    <row r="23" spans="1:9" x14ac:dyDescent="0.25">
      <c r="A23" s="62" t="s">
        <v>8</v>
      </c>
      <c r="B23" s="80" t="s">
        <v>35</v>
      </c>
      <c r="C23" s="81"/>
      <c r="D23" s="57"/>
      <c r="E23" s="57"/>
      <c r="F23" s="57"/>
      <c r="G23" s="57"/>
      <c r="H23" s="58"/>
      <c r="I23" s="17">
        <v>0</v>
      </c>
    </row>
    <row r="24" spans="1:9" x14ac:dyDescent="0.25">
      <c r="A24" s="62" t="s">
        <v>11</v>
      </c>
      <c r="B24" s="80" t="s">
        <v>36</v>
      </c>
      <c r="C24" s="81"/>
      <c r="D24" s="57"/>
      <c r="E24" s="57"/>
      <c r="F24" s="57"/>
      <c r="G24" s="57"/>
      <c r="H24" s="58"/>
      <c r="I24" s="17">
        <v>0</v>
      </c>
    </row>
    <row r="25" spans="1:9" x14ac:dyDescent="0.25">
      <c r="A25" s="62" t="s">
        <v>13</v>
      </c>
      <c r="B25" s="80" t="s">
        <v>37</v>
      </c>
      <c r="C25" s="81"/>
      <c r="D25" s="57"/>
      <c r="E25" s="57"/>
      <c r="F25" s="57"/>
      <c r="G25" s="57"/>
      <c r="H25" s="58"/>
      <c r="I25" s="17">
        <v>0</v>
      </c>
    </row>
    <row r="26" spans="1:9" x14ac:dyDescent="0.25">
      <c r="A26" s="62" t="s">
        <v>15</v>
      </c>
      <c r="B26" s="80" t="s">
        <v>38</v>
      </c>
      <c r="C26" s="81"/>
      <c r="D26" s="57"/>
      <c r="E26" s="57"/>
      <c r="F26" s="57"/>
      <c r="G26" s="57"/>
      <c r="H26" s="58"/>
      <c r="I26" s="17">
        <v>0</v>
      </c>
    </row>
    <row r="27" spans="1:9" x14ac:dyDescent="0.25">
      <c r="A27" s="62" t="s">
        <v>17</v>
      </c>
      <c r="B27" s="80" t="s">
        <v>39</v>
      </c>
      <c r="C27" s="81"/>
      <c r="D27" s="57"/>
      <c r="E27" s="20"/>
      <c r="F27" s="21"/>
      <c r="G27" s="21"/>
      <c r="H27" s="22"/>
      <c r="I27" s="17">
        <v>0</v>
      </c>
    </row>
    <row r="28" spans="1:9" x14ac:dyDescent="0.25">
      <c r="A28" s="62" t="s">
        <v>40</v>
      </c>
      <c r="B28" s="80" t="s">
        <v>41</v>
      </c>
      <c r="C28" s="81"/>
      <c r="D28" s="57"/>
      <c r="E28" s="57"/>
      <c r="F28" s="57"/>
      <c r="G28" s="57"/>
      <c r="H28" s="58"/>
      <c r="I28" s="17">
        <v>0</v>
      </c>
    </row>
    <row r="29" spans="1:9" x14ac:dyDescent="0.25">
      <c r="A29" s="62" t="s">
        <v>42</v>
      </c>
      <c r="B29" s="80" t="s">
        <v>43</v>
      </c>
      <c r="C29" s="81"/>
      <c r="D29" s="57"/>
      <c r="E29" s="57"/>
      <c r="F29" s="57"/>
      <c r="G29" s="57"/>
      <c r="H29" s="58"/>
      <c r="I29" s="17">
        <v>0</v>
      </c>
    </row>
    <row r="30" spans="1:9" x14ac:dyDescent="0.25">
      <c r="A30" s="59"/>
      <c r="B30" s="85" t="s">
        <v>44</v>
      </c>
      <c r="C30" s="86"/>
      <c r="D30" s="86"/>
      <c r="E30" s="86"/>
      <c r="F30" s="86"/>
      <c r="G30" s="86"/>
      <c r="H30" s="87"/>
      <c r="I30" s="23">
        <f>SUM(I22:I29)</f>
        <v>0</v>
      </c>
    </row>
    <row r="31" spans="1:9" x14ac:dyDescent="0.25">
      <c r="A31" s="78" t="s">
        <v>45</v>
      </c>
      <c r="B31" s="78"/>
      <c r="C31" s="78"/>
      <c r="D31" s="78"/>
      <c r="E31" s="78"/>
      <c r="F31" s="78"/>
      <c r="G31" s="78"/>
      <c r="H31" s="78"/>
      <c r="I31" s="78"/>
    </row>
    <row r="32" spans="1:9" x14ac:dyDescent="0.25">
      <c r="A32" s="59" t="s">
        <v>46</v>
      </c>
      <c r="B32" s="102" t="s">
        <v>47</v>
      </c>
      <c r="C32" s="102"/>
      <c r="D32" s="102"/>
      <c r="E32" s="102"/>
      <c r="F32" s="102"/>
      <c r="G32" s="102"/>
      <c r="H32" s="102"/>
      <c r="I32" s="14" t="s">
        <v>33</v>
      </c>
    </row>
    <row r="33" spans="1:9" x14ac:dyDescent="0.25">
      <c r="A33" s="62" t="s">
        <v>5</v>
      </c>
      <c r="B33" s="80" t="s">
        <v>48</v>
      </c>
      <c r="C33" s="81"/>
      <c r="D33" s="81"/>
      <c r="E33" s="81"/>
      <c r="F33" s="60"/>
      <c r="G33" s="60"/>
      <c r="H33" s="16"/>
      <c r="I33" s="17">
        <f>I30/12</f>
        <v>0</v>
      </c>
    </row>
    <row r="34" spans="1:9" x14ac:dyDescent="0.25">
      <c r="A34" s="62" t="s">
        <v>8</v>
      </c>
      <c r="B34" s="80" t="s">
        <v>49</v>
      </c>
      <c r="C34" s="81"/>
      <c r="D34" s="81"/>
      <c r="E34" s="81"/>
      <c r="F34" s="57"/>
      <c r="G34" s="57"/>
      <c r="H34" s="58"/>
      <c r="I34" s="17">
        <f>(I30/3)/12</f>
        <v>0</v>
      </c>
    </row>
    <row r="35" spans="1:9" x14ac:dyDescent="0.25">
      <c r="A35" s="85" t="s">
        <v>50</v>
      </c>
      <c r="B35" s="86"/>
      <c r="C35" s="86"/>
      <c r="D35" s="86"/>
      <c r="E35" s="86"/>
      <c r="F35" s="86"/>
      <c r="G35" s="86"/>
      <c r="H35" s="87"/>
      <c r="I35" s="24">
        <f>SUM(I33:I34)</f>
        <v>0</v>
      </c>
    </row>
    <row r="36" spans="1:9" x14ac:dyDescent="0.25">
      <c r="A36" s="111"/>
      <c r="B36" s="112"/>
      <c r="C36" s="112"/>
      <c r="D36" s="112"/>
      <c r="E36" s="112"/>
      <c r="F36" s="112"/>
      <c r="G36" s="112"/>
      <c r="H36" s="112"/>
      <c r="I36" s="113"/>
    </row>
    <row r="37" spans="1:9" x14ac:dyDescent="0.25">
      <c r="A37" s="59" t="s">
        <v>51</v>
      </c>
      <c r="B37" s="85" t="s">
        <v>52</v>
      </c>
      <c r="C37" s="86"/>
      <c r="D37" s="86"/>
      <c r="E37" s="86"/>
      <c r="F37" s="86"/>
      <c r="G37" s="86"/>
      <c r="H37" s="25" t="s">
        <v>53</v>
      </c>
      <c r="I37" s="14" t="s">
        <v>33</v>
      </c>
    </row>
    <row r="38" spans="1:9" x14ac:dyDescent="0.25">
      <c r="A38" s="62" t="s">
        <v>5</v>
      </c>
      <c r="B38" s="114" t="s">
        <v>54</v>
      </c>
      <c r="C38" s="114"/>
      <c r="D38" s="114"/>
      <c r="E38" s="114"/>
      <c r="F38" s="114"/>
      <c r="G38" s="114"/>
      <c r="H38" s="26">
        <f>IF($J$10="simples",0%,20%)</f>
        <v>0.2</v>
      </c>
      <c r="I38" s="17">
        <f>(I30+I35)*H38</f>
        <v>0</v>
      </c>
    </row>
    <row r="39" spans="1:9" x14ac:dyDescent="0.25">
      <c r="A39" s="62" t="s">
        <v>8</v>
      </c>
      <c r="B39" s="114" t="s">
        <v>55</v>
      </c>
      <c r="C39" s="114"/>
      <c r="D39" s="114"/>
      <c r="E39" s="114"/>
      <c r="F39" s="114"/>
      <c r="G39" s="114"/>
      <c r="H39" s="26">
        <f>IF($J$10="simples",0%,1%)</f>
        <v>0.01</v>
      </c>
      <c r="I39" s="17">
        <f>(I30+I35)*H39</f>
        <v>0</v>
      </c>
    </row>
    <row r="40" spans="1:9" x14ac:dyDescent="0.25">
      <c r="A40" s="62" t="s">
        <v>11</v>
      </c>
      <c r="B40" s="114" t="s">
        <v>56</v>
      </c>
      <c r="C40" s="114"/>
      <c r="D40" s="114"/>
      <c r="E40" s="114"/>
      <c r="F40" s="114"/>
      <c r="G40" s="114"/>
      <c r="H40" s="26">
        <f>IF($J$10="simples",0%,1.5%)</f>
        <v>1.4999999999999999E-2</v>
      </c>
      <c r="I40" s="17">
        <f>(I30+I35)*H40</f>
        <v>0</v>
      </c>
    </row>
    <row r="41" spans="1:9" x14ac:dyDescent="0.25">
      <c r="A41" s="62" t="s">
        <v>13</v>
      </c>
      <c r="B41" s="114" t="s">
        <v>57</v>
      </c>
      <c r="C41" s="114"/>
      <c r="D41" s="114"/>
      <c r="E41" s="114"/>
      <c r="F41" s="114"/>
      <c r="G41" s="114"/>
      <c r="H41" s="26">
        <f>IF($J$10="simples",0%,0.2%)</f>
        <v>2E-3</v>
      </c>
      <c r="I41" s="17">
        <f>(I30+I35)*H41</f>
        <v>0</v>
      </c>
    </row>
    <row r="42" spans="1:9" x14ac:dyDescent="0.25">
      <c r="A42" s="62" t="s">
        <v>15</v>
      </c>
      <c r="B42" s="114" t="s">
        <v>58</v>
      </c>
      <c r="C42" s="114"/>
      <c r="D42" s="114"/>
      <c r="E42" s="114"/>
      <c r="F42" s="114"/>
      <c r="G42" s="114"/>
      <c r="H42" s="26">
        <f>IF($J$10="simples",0%,2.5%)</f>
        <v>2.5000000000000001E-2</v>
      </c>
      <c r="I42" s="17">
        <f>(I30+I35)*H42</f>
        <v>0</v>
      </c>
    </row>
    <row r="43" spans="1:9" x14ac:dyDescent="0.25">
      <c r="A43" s="62" t="s">
        <v>17</v>
      </c>
      <c r="B43" s="114" t="s">
        <v>59</v>
      </c>
      <c r="C43" s="114"/>
      <c r="D43" s="114"/>
      <c r="E43" s="114"/>
      <c r="F43" s="114"/>
      <c r="G43" s="114"/>
      <c r="H43" s="26">
        <v>0.08</v>
      </c>
      <c r="I43" s="17">
        <f>(I30+I35)*H43</f>
        <v>0</v>
      </c>
    </row>
    <row r="44" spans="1:9" x14ac:dyDescent="0.25">
      <c r="A44" s="103" t="s">
        <v>40</v>
      </c>
      <c r="B44" s="105" t="s">
        <v>60</v>
      </c>
      <c r="C44" s="106"/>
      <c r="D44" s="106"/>
      <c r="E44" s="107"/>
      <c r="F44" s="27" t="s">
        <v>61</v>
      </c>
      <c r="G44" s="27" t="s">
        <v>62</v>
      </c>
      <c r="H44" s="115">
        <f>F45*G45</f>
        <v>0.03</v>
      </c>
      <c r="I44" s="117">
        <f>(I30+I35)*H44</f>
        <v>0</v>
      </c>
    </row>
    <row r="45" spans="1:9" x14ac:dyDescent="0.25">
      <c r="A45" s="104"/>
      <c r="B45" s="108"/>
      <c r="C45" s="109"/>
      <c r="D45" s="109"/>
      <c r="E45" s="110"/>
      <c r="F45" s="28">
        <v>0.03</v>
      </c>
      <c r="G45" s="29">
        <v>1</v>
      </c>
      <c r="H45" s="116"/>
      <c r="I45" s="118"/>
    </row>
    <row r="46" spans="1:9" x14ac:dyDescent="0.25">
      <c r="A46" s="62" t="s">
        <v>42</v>
      </c>
      <c r="B46" s="80" t="s">
        <v>63</v>
      </c>
      <c r="C46" s="81"/>
      <c r="D46" s="81"/>
      <c r="E46" s="81"/>
      <c r="F46" s="81"/>
      <c r="G46" s="82"/>
      <c r="H46" s="30">
        <f>IF($J$10="simples",0%,0.6%)</f>
        <v>6.0000000000000001E-3</v>
      </c>
      <c r="I46" s="17">
        <f>(I30+I35)*H46</f>
        <v>0</v>
      </c>
    </row>
    <row r="47" spans="1:9" x14ac:dyDescent="0.25">
      <c r="A47" s="62" t="s">
        <v>64</v>
      </c>
      <c r="B47" s="80" t="s">
        <v>65</v>
      </c>
      <c r="C47" s="81"/>
      <c r="D47" s="81"/>
      <c r="E47" s="81"/>
      <c r="F47" s="81"/>
      <c r="G47" s="82"/>
      <c r="H47" s="26">
        <v>0</v>
      </c>
      <c r="I47" s="17">
        <v>0</v>
      </c>
    </row>
    <row r="48" spans="1:9" x14ac:dyDescent="0.25">
      <c r="A48" s="59"/>
      <c r="B48" s="119" t="s">
        <v>50</v>
      </c>
      <c r="C48" s="120"/>
      <c r="D48" s="120"/>
      <c r="E48" s="120"/>
      <c r="F48" s="120"/>
      <c r="G48" s="121"/>
      <c r="H48" s="31">
        <f>(H38+H39+H40+H41+H42+H43+H44+H46)</f>
        <v>0.3680000000000001</v>
      </c>
      <c r="I48" s="23">
        <f>SUM(I38:I47)</f>
        <v>0</v>
      </c>
    </row>
    <row r="50" spans="1:9" x14ac:dyDescent="0.25">
      <c r="A50" s="61" t="s">
        <v>66</v>
      </c>
      <c r="B50" s="102" t="s">
        <v>67</v>
      </c>
      <c r="C50" s="102"/>
      <c r="D50" s="102"/>
      <c r="E50" s="102"/>
      <c r="F50" s="102"/>
      <c r="G50" s="102"/>
      <c r="H50" s="102"/>
      <c r="I50" s="14" t="s">
        <v>0</v>
      </c>
    </row>
    <row r="51" spans="1:9" x14ac:dyDescent="0.25">
      <c r="A51" s="122" t="s">
        <v>5</v>
      </c>
      <c r="B51" s="124" t="s">
        <v>68</v>
      </c>
      <c r="C51" s="125"/>
      <c r="D51" s="126"/>
      <c r="E51" s="7" t="s">
        <v>69</v>
      </c>
      <c r="F51" s="7" t="s">
        <v>70</v>
      </c>
      <c r="G51" s="7" t="s">
        <v>71</v>
      </c>
      <c r="H51" s="7" t="s">
        <v>72</v>
      </c>
      <c r="I51" s="127">
        <v>0</v>
      </c>
    </row>
    <row r="52" spans="1:9" x14ac:dyDescent="0.25">
      <c r="A52" s="123"/>
      <c r="B52" s="129" t="s">
        <v>73</v>
      </c>
      <c r="C52" s="130"/>
      <c r="D52" s="131"/>
      <c r="E52" s="7" t="s">
        <v>74</v>
      </c>
      <c r="F52" s="33"/>
      <c r="G52" s="7"/>
      <c r="H52" s="33"/>
      <c r="I52" s="128"/>
    </row>
    <row r="53" spans="1:9" x14ac:dyDescent="0.25">
      <c r="A53" s="122" t="s">
        <v>8</v>
      </c>
      <c r="B53" s="65" t="s">
        <v>75</v>
      </c>
      <c r="C53" s="66"/>
      <c r="D53" s="66"/>
      <c r="E53" s="66"/>
      <c r="F53" s="7" t="s">
        <v>70</v>
      </c>
      <c r="G53" s="7" t="s">
        <v>71</v>
      </c>
      <c r="H53" s="7" t="s">
        <v>72</v>
      </c>
      <c r="I53" s="117"/>
    </row>
    <row r="54" spans="1:9" x14ac:dyDescent="0.25">
      <c r="A54" s="123"/>
      <c r="B54" s="67" t="s">
        <v>76</v>
      </c>
      <c r="C54" s="68"/>
      <c r="D54" s="68"/>
      <c r="E54" s="68"/>
      <c r="F54" s="33">
        <v>0</v>
      </c>
      <c r="G54" s="7">
        <v>13</v>
      </c>
      <c r="H54" s="38">
        <v>0</v>
      </c>
      <c r="I54" s="118"/>
    </row>
    <row r="55" spans="1:9" x14ac:dyDescent="0.25">
      <c r="A55" s="62" t="s">
        <v>11</v>
      </c>
      <c r="B55" s="80" t="s">
        <v>77</v>
      </c>
      <c r="C55" s="81"/>
      <c r="D55" s="81"/>
      <c r="E55" s="81"/>
      <c r="F55" s="81"/>
      <c r="G55" s="81"/>
      <c r="H55" s="82"/>
      <c r="I55" s="17"/>
    </row>
    <row r="56" spans="1:9" x14ac:dyDescent="0.25">
      <c r="A56" s="62" t="s">
        <v>13</v>
      </c>
      <c r="B56" s="80" t="s">
        <v>78</v>
      </c>
      <c r="C56" s="81"/>
      <c r="D56" s="81"/>
      <c r="E56" s="81"/>
      <c r="F56" s="81"/>
      <c r="G56" s="81"/>
      <c r="H56" s="82"/>
      <c r="I56" s="17"/>
    </row>
    <row r="57" spans="1:9" x14ac:dyDescent="0.25">
      <c r="A57" s="62" t="s">
        <v>15</v>
      </c>
      <c r="B57" s="80" t="s">
        <v>79</v>
      </c>
      <c r="C57" s="81"/>
      <c r="D57" s="81"/>
      <c r="E57" s="81"/>
      <c r="F57" s="81"/>
      <c r="G57" s="81"/>
      <c r="H57" s="82"/>
      <c r="I57" s="17">
        <v>0</v>
      </c>
    </row>
    <row r="58" spans="1:9" x14ac:dyDescent="0.25">
      <c r="A58" s="62" t="s">
        <v>17</v>
      </c>
      <c r="B58" s="99" t="s">
        <v>80</v>
      </c>
      <c r="C58" s="100"/>
      <c r="D58" s="100"/>
      <c r="E58" s="100"/>
      <c r="F58" s="100"/>
      <c r="G58" s="100"/>
      <c r="H58" s="17">
        <v>0</v>
      </c>
      <c r="I58" s="17">
        <v>0</v>
      </c>
    </row>
    <row r="59" spans="1:9" x14ac:dyDescent="0.25">
      <c r="A59" s="62" t="s">
        <v>40</v>
      </c>
      <c r="B59" s="80" t="s">
        <v>81</v>
      </c>
      <c r="C59" s="81"/>
      <c r="D59" s="81"/>
      <c r="E59" s="81"/>
      <c r="F59" s="81"/>
      <c r="G59" s="81"/>
      <c r="H59" s="82"/>
      <c r="I59" s="17"/>
    </row>
    <row r="60" spans="1:9" x14ac:dyDescent="0.25">
      <c r="A60" s="59"/>
      <c r="B60" s="85" t="s">
        <v>82</v>
      </c>
      <c r="C60" s="86"/>
      <c r="D60" s="86"/>
      <c r="E60" s="86"/>
      <c r="F60" s="86"/>
      <c r="G60" s="86"/>
      <c r="H60" s="87"/>
      <c r="I60" s="23">
        <f>SUM(I51:I59)</f>
        <v>0</v>
      </c>
    </row>
    <row r="61" spans="1:9" x14ac:dyDescent="0.25">
      <c r="A61" s="78" t="s">
        <v>83</v>
      </c>
      <c r="B61" s="78"/>
      <c r="C61" s="78"/>
      <c r="D61" s="78"/>
      <c r="E61" s="78"/>
      <c r="F61" s="78"/>
      <c r="G61" s="78"/>
      <c r="H61" s="78"/>
      <c r="I61" s="78"/>
    </row>
    <row r="62" spans="1:9" x14ac:dyDescent="0.25">
      <c r="A62" s="61">
        <v>2</v>
      </c>
      <c r="B62" s="102" t="s">
        <v>84</v>
      </c>
      <c r="C62" s="102"/>
      <c r="D62" s="102"/>
      <c r="E62" s="102"/>
      <c r="F62" s="102"/>
      <c r="G62" s="102"/>
      <c r="H62" s="102"/>
      <c r="I62" s="25" t="s">
        <v>33</v>
      </c>
    </row>
    <row r="63" spans="1:9" x14ac:dyDescent="0.25">
      <c r="A63" s="6" t="s">
        <v>46</v>
      </c>
      <c r="B63" s="133" t="s">
        <v>47</v>
      </c>
      <c r="C63" s="133"/>
      <c r="D63" s="133"/>
      <c r="E63" s="133"/>
      <c r="F63" s="133"/>
      <c r="G63" s="133"/>
      <c r="H63" s="133"/>
      <c r="I63" s="4">
        <f>+I35</f>
        <v>0</v>
      </c>
    </row>
    <row r="64" spans="1:9" x14ac:dyDescent="0.25">
      <c r="A64" s="6" t="s">
        <v>51</v>
      </c>
      <c r="B64" s="133" t="s">
        <v>52</v>
      </c>
      <c r="C64" s="133"/>
      <c r="D64" s="133"/>
      <c r="E64" s="133"/>
      <c r="F64" s="133"/>
      <c r="G64" s="133"/>
      <c r="H64" s="133"/>
      <c r="I64" s="4">
        <f>+I48</f>
        <v>0</v>
      </c>
    </row>
    <row r="65" spans="1:11" x14ac:dyDescent="0.25">
      <c r="A65" s="6" t="s">
        <v>66</v>
      </c>
      <c r="B65" s="133" t="s">
        <v>67</v>
      </c>
      <c r="C65" s="133"/>
      <c r="D65" s="133"/>
      <c r="E65" s="133"/>
      <c r="F65" s="133"/>
      <c r="G65" s="133"/>
      <c r="H65" s="133"/>
      <c r="I65" s="4">
        <f>+I60</f>
        <v>0</v>
      </c>
    </row>
    <row r="66" spans="1:11" x14ac:dyDescent="0.25">
      <c r="A66" s="39"/>
      <c r="B66" s="134" t="s">
        <v>50</v>
      </c>
      <c r="C66" s="134"/>
      <c r="D66" s="134"/>
      <c r="E66" s="134"/>
      <c r="F66" s="134"/>
      <c r="G66" s="134"/>
      <c r="H66" s="134"/>
      <c r="I66" s="40">
        <f>SUM(I63:I65)</f>
        <v>0</v>
      </c>
    </row>
    <row r="67" spans="1:11" x14ac:dyDescent="0.25">
      <c r="A67" s="78" t="s">
        <v>85</v>
      </c>
      <c r="B67" s="78"/>
      <c r="C67" s="78"/>
      <c r="D67" s="78"/>
      <c r="E67" s="78"/>
      <c r="F67" s="78"/>
      <c r="G67" s="78"/>
      <c r="H67" s="78"/>
      <c r="I67" s="78"/>
    </row>
    <row r="68" spans="1:11" x14ac:dyDescent="0.25">
      <c r="A68" s="61">
        <v>3</v>
      </c>
      <c r="B68" s="102" t="s">
        <v>86</v>
      </c>
      <c r="C68" s="102"/>
      <c r="D68" s="102"/>
      <c r="E68" s="102"/>
      <c r="F68" s="102"/>
      <c r="G68" s="102"/>
      <c r="H68" s="102"/>
      <c r="I68" s="25" t="s">
        <v>33</v>
      </c>
    </row>
    <row r="69" spans="1:11" x14ac:dyDescent="0.25">
      <c r="A69" s="122" t="s">
        <v>5</v>
      </c>
      <c r="B69" s="132" t="s">
        <v>87</v>
      </c>
      <c r="C69" s="132"/>
      <c r="D69" s="132"/>
      <c r="E69" s="132"/>
      <c r="F69" s="132"/>
      <c r="G69" s="132"/>
      <c r="H69" s="132"/>
      <c r="I69" s="4">
        <f>ROUND(((I30/12)+(I33/12)+(I30/12/12)+(I34/12))*(30/30)*0.05,2)</f>
        <v>0</v>
      </c>
      <c r="J69" s="41" t="s">
        <v>88</v>
      </c>
    </row>
    <row r="70" spans="1:11" x14ac:dyDescent="0.25">
      <c r="A70" s="123" t="s">
        <v>8</v>
      </c>
      <c r="B70" s="132" t="s">
        <v>89</v>
      </c>
      <c r="C70" s="132"/>
      <c r="D70" s="132"/>
      <c r="E70" s="132"/>
      <c r="F70" s="132"/>
      <c r="G70" s="132"/>
      <c r="H70" s="132"/>
      <c r="I70" s="4">
        <f>H43*I69</f>
        <v>0</v>
      </c>
    </row>
    <row r="71" spans="1:11" x14ac:dyDescent="0.25">
      <c r="A71" s="122" t="s">
        <v>11</v>
      </c>
      <c r="B71" s="132" t="s">
        <v>90</v>
      </c>
      <c r="C71" s="132"/>
      <c r="D71" s="132"/>
      <c r="E71" s="132"/>
      <c r="F71" s="132"/>
      <c r="G71" s="132"/>
      <c r="H71" s="132"/>
      <c r="I71" s="4">
        <f>(0.5*0.08*(I30+I33+I34+(I34/3)))*0.05</f>
        <v>0</v>
      </c>
      <c r="J71" s="41" t="s">
        <v>91</v>
      </c>
    </row>
    <row r="72" spans="1:11" x14ac:dyDescent="0.25">
      <c r="A72" s="123" t="s">
        <v>13</v>
      </c>
      <c r="B72" s="132" t="s">
        <v>92</v>
      </c>
      <c r="C72" s="132"/>
      <c r="D72" s="132"/>
      <c r="E72" s="132"/>
      <c r="F72" s="132"/>
      <c r="G72" s="132"/>
      <c r="H72" s="132"/>
      <c r="I72" s="4">
        <f>((I30/30)*7)/12</f>
        <v>0</v>
      </c>
      <c r="J72" s="41" t="s">
        <v>93</v>
      </c>
    </row>
    <row r="73" spans="1:11" x14ac:dyDescent="0.25">
      <c r="A73" s="62" t="s">
        <v>15</v>
      </c>
      <c r="B73" s="132" t="s">
        <v>94</v>
      </c>
      <c r="C73" s="132"/>
      <c r="D73" s="132"/>
      <c r="E73" s="132"/>
      <c r="F73" s="132"/>
      <c r="G73" s="132"/>
      <c r="H73" s="132"/>
      <c r="I73" s="4">
        <f>H43*I72</f>
        <v>0</v>
      </c>
    </row>
    <row r="74" spans="1:11" x14ac:dyDescent="0.25">
      <c r="A74" s="62" t="s">
        <v>17</v>
      </c>
      <c r="B74" s="132" t="s">
        <v>95</v>
      </c>
      <c r="C74" s="132"/>
      <c r="D74" s="132"/>
      <c r="E74" s="132"/>
      <c r="F74" s="132"/>
      <c r="G74" s="132"/>
      <c r="H74" s="132"/>
      <c r="I74" s="4">
        <f>(0.5*0.08*(I30+I33+I34+(I34/3)))</f>
        <v>0</v>
      </c>
      <c r="J74" s="41" t="s">
        <v>96</v>
      </c>
    </row>
    <row r="75" spans="1:11" x14ac:dyDescent="0.25">
      <c r="A75" s="39"/>
      <c r="B75" s="134" t="s">
        <v>50</v>
      </c>
      <c r="C75" s="134"/>
      <c r="D75" s="134"/>
      <c r="E75" s="134"/>
      <c r="F75" s="134"/>
      <c r="G75" s="134"/>
      <c r="H75" s="134"/>
      <c r="I75" s="40">
        <f>SUM(I69:I74)</f>
        <v>0</v>
      </c>
    </row>
    <row r="76" spans="1:11" x14ac:dyDescent="0.25">
      <c r="A76" s="78" t="s">
        <v>97</v>
      </c>
      <c r="B76" s="78"/>
      <c r="C76" s="78"/>
      <c r="D76" s="78"/>
      <c r="E76" s="78"/>
      <c r="F76" s="78"/>
      <c r="G76" s="78"/>
      <c r="H76" s="78"/>
      <c r="I76" s="78"/>
    </row>
    <row r="77" spans="1:11" x14ac:dyDescent="0.25">
      <c r="A77" s="61" t="s">
        <v>98</v>
      </c>
      <c r="B77" s="102" t="s">
        <v>99</v>
      </c>
      <c r="C77" s="102"/>
      <c r="D77" s="102"/>
      <c r="E77" s="102"/>
      <c r="F77" s="102"/>
      <c r="G77" s="102"/>
      <c r="H77" s="102"/>
      <c r="I77" s="14" t="s">
        <v>33</v>
      </c>
    </row>
    <row r="78" spans="1:11" x14ac:dyDescent="0.25">
      <c r="A78" s="7" t="s">
        <v>5</v>
      </c>
      <c r="B78" s="132" t="s">
        <v>100</v>
      </c>
      <c r="C78" s="132"/>
      <c r="D78" s="132"/>
      <c r="E78" s="132"/>
      <c r="F78" s="132"/>
      <c r="G78" s="132"/>
      <c r="H78" s="132"/>
      <c r="I78" s="4">
        <f>ROUND(K78/12,2)</f>
        <v>0</v>
      </c>
      <c r="J78" s="3" t="s">
        <v>101</v>
      </c>
      <c r="K78" s="3">
        <f>ROUND(I30/12,2)+I30+I33+I34</f>
        <v>0</v>
      </c>
    </row>
    <row r="79" spans="1:11" x14ac:dyDescent="0.25">
      <c r="A79" s="7" t="s">
        <v>8</v>
      </c>
      <c r="B79" s="132" t="s">
        <v>102</v>
      </c>
      <c r="C79" s="132"/>
      <c r="D79" s="132"/>
      <c r="E79" s="132"/>
      <c r="F79" s="132"/>
      <c r="G79" s="132"/>
      <c r="H79" s="132"/>
      <c r="I79" s="4">
        <f>ROUND((2.96/30)/12*(K78),2)</f>
        <v>0</v>
      </c>
    </row>
    <row r="80" spans="1:11" x14ac:dyDescent="0.25">
      <c r="A80" s="7" t="s">
        <v>11</v>
      </c>
      <c r="B80" s="132" t="s">
        <v>103</v>
      </c>
      <c r="C80" s="132"/>
      <c r="D80" s="132"/>
      <c r="E80" s="132"/>
      <c r="F80" s="132"/>
      <c r="G80" s="132"/>
      <c r="H80" s="132"/>
      <c r="I80" s="4">
        <f>(((K78/30)*5)/12)*0.015</f>
        <v>0</v>
      </c>
    </row>
    <row r="81" spans="1:9" x14ac:dyDescent="0.25">
      <c r="A81" s="7" t="s">
        <v>13</v>
      </c>
      <c r="B81" s="132" t="s">
        <v>104</v>
      </c>
      <c r="C81" s="132"/>
      <c r="D81" s="132"/>
      <c r="E81" s="132"/>
      <c r="F81" s="132"/>
      <c r="G81" s="132"/>
      <c r="H81" s="132"/>
      <c r="I81" s="4">
        <f>ROUND(((15/30)/12)*0.0078*(K78),2)</f>
        <v>0</v>
      </c>
    </row>
    <row r="82" spans="1:9" x14ac:dyDescent="0.25">
      <c r="A82" s="7" t="s">
        <v>15</v>
      </c>
      <c r="B82" s="132" t="s">
        <v>105</v>
      </c>
      <c r="C82" s="132"/>
      <c r="D82" s="132"/>
      <c r="E82" s="132"/>
      <c r="F82" s="132"/>
      <c r="G82" s="132"/>
      <c r="H82" s="132"/>
      <c r="I82" s="4">
        <f>ROUND((1+1/3)/12*(4/12)*0.02*(I30),2)</f>
        <v>0</v>
      </c>
    </row>
    <row r="83" spans="1:9" x14ac:dyDescent="0.25">
      <c r="A83" s="7" t="s">
        <v>17</v>
      </c>
      <c r="B83" s="132" t="s">
        <v>106</v>
      </c>
      <c r="C83" s="132"/>
      <c r="D83" s="132"/>
      <c r="E83" s="132"/>
      <c r="F83" s="132"/>
      <c r="G83" s="132"/>
      <c r="H83" s="132"/>
      <c r="I83" s="4">
        <f>ROUND(((3/30)/12)*(K78),2)</f>
        <v>0</v>
      </c>
    </row>
    <row r="84" spans="1:9" x14ac:dyDescent="0.25">
      <c r="A84" s="39"/>
      <c r="B84" s="134" t="s">
        <v>50</v>
      </c>
      <c r="C84" s="134"/>
      <c r="D84" s="134"/>
      <c r="E84" s="134"/>
      <c r="F84" s="134"/>
      <c r="G84" s="134"/>
      <c r="H84" s="134"/>
      <c r="I84" s="40">
        <f>SUM(I78:I83)</f>
        <v>0</v>
      </c>
    </row>
    <row r="86" spans="1:9" x14ac:dyDescent="0.25">
      <c r="A86" s="61" t="s">
        <v>107</v>
      </c>
      <c r="B86" s="102" t="s">
        <v>108</v>
      </c>
      <c r="C86" s="102"/>
      <c r="D86" s="102"/>
      <c r="E86" s="102"/>
      <c r="F86" s="102"/>
      <c r="G86" s="102"/>
      <c r="H86" s="102"/>
      <c r="I86" s="14" t="s">
        <v>33</v>
      </c>
    </row>
    <row r="87" spans="1:9" x14ac:dyDescent="0.25">
      <c r="A87" s="42" t="s">
        <v>5</v>
      </c>
      <c r="B87" s="132" t="s">
        <v>109</v>
      </c>
      <c r="C87" s="132"/>
      <c r="D87" s="132"/>
      <c r="E87" s="132"/>
      <c r="F87" s="132"/>
      <c r="G87" s="132"/>
      <c r="H87" s="132"/>
      <c r="I87" s="69">
        <v>0</v>
      </c>
    </row>
    <row r="88" spans="1:9" x14ac:dyDescent="0.25">
      <c r="A88" s="39"/>
      <c r="B88" s="134" t="s">
        <v>50</v>
      </c>
      <c r="C88" s="134"/>
      <c r="D88" s="134"/>
      <c r="E88" s="134"/>
      <c r="F88" s="134"/>
      <c r="G88" s="134"/>
      <c r="H88" s="134"/>
      <c r="I88" s="40">
        <f>SUM(I87)</f>
        <v>0</v>
      </c>
    </row>
    <row r="89" spans="1:9" x14ac:dyDescent="0.25">
      <c r="A89" s="78" t="s">
        <v>110</v>
      </c>
      <c r="B89" s="78"/>
      <c r="C89" s="78"/>
      <c r="D89" s="78"/>
      <c r="E89" s="78"/>
      <c r="F89" s="78"/>
      <c r="G89" s="78"/>
      <c r="H89" s="78"/>
      <c r="I89" s="78"/>
    </row>
    <row r="90" spans="1:9" x14ac:dyDescent="0.25">
      <c r="A90" s="61">
        <v>4</v>
      </c>
      <c r="B90" s="102" t="s">
        <v>111</v>
      </c>
      <c r="C90" s="102"/>
      <c r="D90" s="102"/>
      <c r="E90" s="102"/>
      <c r="F90" s="102"/>
      <c r="G90" s="102"/>
      <c r="H90" s="102"/>
      <c r="I90" s="14" t="s">
        <v>0</v>
      </c>
    </row>
    <row r="91" spans="1:9" x14ac:dyDescent="0.25">
      <c r="A91" s="6" t="s">
        <v>98</v>
      </c>
      <c r="B91" s="132" t="s">
        <v>99</v>
      </c>
      <c r="C91" s="132"/>
      <c r="D91" s="132"/>
      <c r="E91" s="132"/>
      <c r="F91" s="132"/>
      <c r="G91" s="132"/>
      <c r="H91" s="132"/>
      <c r="I91" s="4">
        <f>+I84</f>
        <v>0</v>
      </c>
    </row>
    <row r="92" spans="1:9" x14ac:dyDescent="0.25">
      <c r="A92" s="6" t="s">
        <v>107</v>
      </c>
      <c r="B92" s="132" t="s">
        <v>112</v>
      </c>
      <c r="C92" s="132"/>
      <c r="D92" s="132"/>
      <c r="E92" s="132"/>
      <c r="F92" s="132"/>
      <c r="G92" s="132"/>
      <c r="H92" s="132"/>
      <c r="I92" s="4">
        <f>I88</f>
        <v>0</v>
      </c>
    </row>
    <row r="93" spans="1:9" x14ac:dyDescent="0.25">
      <c r="A93" s="39"/>
      <c r="B93" s="134" t="s">
        <v>50</v>
      </c>
      <c r="C93" s="134"/>
      <c r="D93" s="134"/>
      <c r="E93" s="134"/>
      <c r="F93" s="134"/>
      <c r="G93" s="134"/>
      <c r="H93" s="134"/>
      <c r="I93" s="40">
        <f>SUM(I91:I92)</f>
        <v>0</v>
      </c>
    </row>
    <row r="94" spans="1:9" x14ac:dyDescent="0.25">
      <c r="A94" s="78" t="s">
        <v>113</v>
      </c>
      <c r="B94" s="78"/>
      <c r="C94" s="78"/>
      <c r="D94" s="78"/>
      <c r="E94" s="78"/>
      <c r="F94" s="78"/>
      <c r="G94" s="78"/>
      <c r="H94" s="78"/>
      <c r="I94" s="78"/>
    </row>
    <row r="95" spans="1:9" x14ac:dyDescent="0.25">
      <c r="A95" s="61">
        <v>5</v>
      </c>
      <c r="B95" s="102" t="s">
        <v>114</v>
      </c>
      <c r="C95" s="102"/>
      <c r="D95" s="102"/>
      <c r="E95" s="102"/>
      <c r="F95" s="102"/>
      <c r="G95" s="102"/>
      <c r="H95" s="102"/>
      <c r="I95" s="14" t="s">
        <v>0</v>
      </c>
    </row>
    <row r="96" spans="1:9" x14ac:dyDescent="0.25">
      <c r="A96" s="6" t="s">
        <v>5</v>
      </c>
      <c r="B96" s="132" t="s">
        <v>115</v>
      </c>
      <c r="C96" s="132"/>
      <c r="D96" s="132"/>
      <c r="E96" s="132"/>
      <c r="F96" s="132"/>
      <c r="G96" s="132"/>
      <c r="H96" s="132"/>
      <c r="I96" s="4"/>
    </row>
    <row r="97" spans="1:12" x14ac:dyDescent="0.25">
      <c r="A97" s="6" t="s">
        <v>8</v>
      </c>
      <c r="B97" s="132" t="s">
        <v>116</v>
      </c>
      <c r="C97" s="132"/>
      <c r="D97" s="132"/>
      <c r="E97" s="132"/>
      <c r="F97" s="132"/>
      <c r="G97" s="132"/>
      <c r="H97" s="132"/>
      <c r="I97" s="4"/>
    </row>
    <row r="98" spans="1:12" x14ac:dyDescent="0.25">
      <c r="A98" s="6" t="s">
        <v>11</v>
      </c>
      <c r="B98" s="132" t="s">
        <v>117</v>
      </c>
      <c r="C98" s="132"/>
      <c r="D98" s="132"/>
      <c r="E98" s="132"/>
      <c r="F98" s="132"/>
      <c r="G98" s="132"/>
      <c r="H98" s="132"/>
      <c r="I98" s="4">
        <v>0</v>
      </c>
    </row>
    <row r="99" spans="1:12" x14ac:dyDescent="0.25">
      <c r="A99" s="6" t="s">
        <v>13</v>
      </c>
      <c r="B99" s="132" t="s">
        <v>118</v>
      </c>
      <c r="C99" s="132"/>
      <c r="D99" s="132"/>
      <c r="E99" s="132"/>
      <c r="F99" s="132"/>
      <c r="G99" s="132"/>
      <c r="H99" s="132"/>
      <c r="I99" s="4">
        <v>0</v>
      </c>
    </row>
    <row r="100" spans="1:12" x14ac:dyDescent="0.25">
      <c r="A100" s="39"/>
      <c r="B100" s="134" t="s">
        <v>50</v>
      </c>
      <c r="C100" s="134"/>
      <c r="D100" s="134"/>
      <c r="E100" s="134"/>
      <c r="F100" s="134"/>
      <c r="G100" s="134"/>
      <c r="H100" s="134"/>
      <c r="I100" s="40">
        <f>SUM(I96:I99)</f>
        <v>0</v>
      </c>
    </row>
    <row r="101" spans="1:12" x14ac:dyDescent="0.25">
      <c r="A101" s="78" t="s">
        <v>119</v>
      </c>
      <c r="B101" s="78"/>
      <c r="C101" s="78"/>
      <c r="D101" s="78"/>
      <c r="E101" s="78"/>
      <c r="F101" s="78"/>
      <c r="G101" s="78"/>
      <c r="H101" s="78"/>
      <c r="I101" s="78"/>
    </row>
    <row r="102" spans="1:12" x14ac:dyDescent="0.25">
      <c r="A102" s="61">
        <v>6</v>
      </c>
      <c r="B102" s="85" t="s">
        <v>120</v>
      </c>
      <c r="C102" s="86"/>
      <c r="D102" s="86"/>
      <c r="E102" s="86"/>
      <c r="F102" s="86"/>
      <c r="G102" s="63"/>
      <c r="H102" s="64" t="s">
        <v>53</v>
      </c>
      <c r="I102" s="14" t="s">
        <v>0</v>
      </c>
    </row>
    <row r="103" spans="1:12" x14ac:dyDescent="0.25">
      <c r="A103" s="6" t="s">
        <v>5</v>
      </c>
      <c r="B103" s="80" t="s">
        <v>121</v>
      </c>
      <c r="C103" s="81"/>
      <c r="D103" s="81"/>
      <c r="E103" s="81"/>
      <c r="F103" s="81"/>
      <c r="G103" s="81"/>
      <c r="H103" s="45">
        <v>0.05</v>
      </c>
      <c r="I103" s="5">
        <f>L103*H103</f>
        <v>0</v>
      </c>
      <c r="J103" s="41" t="s">
        <v>122</v>
      </c>
      <c r="K103" s="41"/>
      <c r="L103" s="46">
        <f>I30+I66+I75+I93+I100</f>
        <v>0</v>
      </c>
    </row>
    <row r="104" spans="1:12" x14ac:dyDescent="0.25">
      <c r="A104" s="6" t="s">
        <v>8</v>
      </c>
      <c r="B104" s="80" t="s">
        <v>123</v>
      </c>
      <c r="C104" s="81"/>
      <c r="D104" s="81"/>
      <c r="E104" s="81"/>
      <c r="F104" s="81"/>
      <c r="G104" s="81"/>
      <c r="H104" s="45">
        <v>7.0000000000000007E-2</v>
      </c>
      <c r="I104" s="5">
        <f>L104*H104</f>
        <v>0</v>
      </c>
      <c r="J104" s="41" t="s">
        <v>124</v>
      </c>
      <c r="L104" s="46">
        <f>L103+I103</f>
        <v>0</v>
      </c>
    </row>
    <row r="105" spans="1:12" x14ac:dyDescent="0.25">
      <c r="A105" s="6" t="s">
        <v>11</v>
      </c>
      <c r="B105" s="80" t="s">
        <v>125</v>
      </c>
      <c r="C105" s="81"/>
      <c r="D105" s="81"/>
      <c r="E105" s="81"/>
      <c r="F105" s="81"/>
      <c r="G105" s="81"/>
      <c r="H105" s="81"/>
      <c r="I105" s="82"/>
    </row>
    <row r="106" spans="1:12" x14ac:dyDescent="0.25">
      <c r="A106" s="6"/>
      <c r="B106" s="69" t="s">
        <v>126</v>
      </c>
      <c r="C106" s="56" t="s">
        <v>127</v>
      </c>
      <c r="D106" s="57"/>
      <c r="E106" s="81"/>
      <c r="F106" s="81"/>
      <c r="G106" s="81"/>
      <c r="H106" s="45">
        <v>3.6499999999999998E-2</v>
      </c>
      <c r="I106" s="5">
        <f>L104*H106</f>
        <v>0</v>
      </c>
    </row>
    <row r="107" spans="1:12" x14ac:dyDescent="0.25">
      <c r="A107" s="6"/>
      <c r="B107" s="69" t="s">
        <v>128</v>
      </c>
      <c r="C107" s="56" t="s">
        <v>129</v>
      </c>
      <c r="D107" s="57"/>
      <c r="E107" s="81"/>
      <c r="F107" s="81"/>
      <c r="G107" s="81"/>
      <c r="H107" s="45">
        <v>0.05</v>
      </c>
      <c r="I107" s="5">
        <f>L104*H107</f>
        <v>0</v>
      </c>
    </row>
    <row r="108" spans="1:12" x14ac:dyDescent="0.25">
      <c r="A108" s="6"/>
      <c r="B108" s="69" t="s">
        <v>130</v>
      </c>
      <c r="C108" s="56" t="s">
        <v>131</v>
      </c>
      <c r="D108" s="57"/>
      <c r="E108" s="81"/>
      <c r="F108" s="81"/>
      <c r="G108" s="81"/>
      <c r="H108" s="45">
        <v>0</v>
      </c>
      <c r="I108" s="69">
        <v>0</v>
      </c>
    </row>
    <row r="109" spans="1:12" x14ac:dyDescent="0.25">
      <c r="A109" s="39"/>
      <c r="B109" s="134" t="s">
        <v>50</v>
      </c>
      <c r="C109" s="134"/>
      <c r="D109" s="134"/>
      <c r="E109" s="134"/>
      <c r="F109" s="134"/>
      <c r="G109" s="134"/>
      <c r="H109" s="134"/>
      <c r="I109" s="40">
        <f>SUM(I103:I108)</f>
        <v>0</v>
      </c>
    </row>
    <row r="110" spans="1:12" x14ac:dyDescent="0.25">
      <c r="A110" s="78" t="s">
        <v>132</v>
      </c>
      <c r="B110" s="78"/>
      <c r="C110" s="78"/>
      <c r="D110" s="78"/>
      <c r="E110" s="78"/>
      <c r="F110" s="78"/>
      <c r="G110" s="78"/>
      <c r="H110" s="78"/>
      <c r="I110" s="78"/>
    </row>
    <row r="111" spans="1:12" x14ac:dyDescent="0.25">
      <c r="A111" s="61"/>
      <c r="B111" s="102" t="s">
        <v>133</v>
      </c>
      <c r="C111" s="102"/>
      <c r="D111" s="102"/>
      <c r="E111" s="102"/>
      <c r="F111" s="102"/>
      <c r="G111" s="102"/>
      <c r="H111" s="102"/>
      <c r="I111" s="14" t="s">
        <v>0</v>
      </c>
    </row>
    <row r="112" spans="1:12" x14ac:dyDescent="0.25">
      <c r="A112" s="6" t="s">
        <v>5</v>
      </c>
      <c r="B112" s="132" t="s">
        <v>134</v>
      </c>
      <c r="C112" s="132"/>
      <c r="D112" s="132"/>
      <c r="E112" s="132"/>
      <c r="F112" s="132"/>
      <c r="G112" s="132"/>
      <c r="H112" s="132"/>
      <c r="I112" s="4">
        <f>I30</f>
        <v>0</v>
      </c>
    </row>
    <row r="113" spans="1:12" x14ac:dyDescent="0.25">
      <c r="A113" s="6" t="s">
        <v>8</v>
      </c>
      <c r="B113" s="132" t="s">
        <v>135</v>
      </c>
      <c r="C113" s="132"/>
      <c r="D113" s="132"/>
      <c r="E113" s="132"/>
      <c r="F113" s="132"/>
      <c r="G113" s="132"/>
      <c r="H113" s="132"/>
      <c r="I113" s="4">
        <f>I66</f>
        <v>0</v>
      </c>
    </row>
    <row r="114" spans="1:12" x14ac:dyDescent="0.25">
      <c r="A114" s="6" t="s">
        <v>11</v>
      </c>
      <c r="B114" s="132" t="s">
        <v>136</v>
      </c>
      <c r="C114" s="132"/>
      <c r="D114" s="132"/>
      <c r="E114" s="132"/>
      <c r="F114" s="132"/>
      <c r="G114" s="132"/>
      <c r="H114" s="132"/>
      <c r="I114" s="4">
        <f>I75</f>
        <v>0</v>
      </c>
    </row>
    <row r="115" spans="1:12" x14ac:dyDescent="0.25">
      <c r="A115" s="6" t="s">
        <v>13</v>
      </c>
      <c r="B115" s="132" t="s">
        <v>97</v>
      </c>
      <c r="C115" s="132"/>
      <c r="D115" s="132"/>
      <c r="E115" s="132"/>
      <c r="F115" s="132"/>
      <c r="G115" s="132"/>
      <c r="H115" s="132"/>
      <c r="I115" s="4">
        <f>I93</f>
        <v>0</v>
      </c>
    </row>
    <row r="116" spans="1:12" x14ac:dyDescent="0.25">
      <c r="A116" s="6" t="s">
        <v>15</v>
      </c>
      <c r="B116" s="132" t="s">
        <v>113</v>
      </c>
      <c r="C116" s="132"/>
      <c r="D116" s="132"/>
      <c r="E116" s="132"/>
      <c r="F116" s="132"/>
      <c r="G116" s="132"/>
      <c r="H116" s="132"/>
      <c r="I116" s="4">
        <f>I100</f>
        <v>0</v>
      </c>
    </row>
    <row r="117" spans="1:12" x14ac:dyDescent="0.25">
      <c r="A117" s="39"/>
      <c r="B117" s="134" t="s">
        <v>137</v>
      </c>
      <c r="C117" s="134"/>
      <c r="D117" s="134"/>
      <c r="E117" s="134"/>
      <c r="F117" s="134"/>
      <c r="G117" s="134"/>
      <c r="H117" s="134"/>
      <c r="I117" s="40">
        <f>SUM(I112:I116)</f>
        <v>0</v>
      </c>
    </row>
    <row r="118" spans="1:12" x14ac:dyDescent="0.25">
      <c r="A118" s="6" t="s">
        <v>17</v>
      </c>
      <c r="B118" s="132" t="s">
        <v>138</v>
      </c>
      <c r="C118" s="132"/>
      <c r="D118" s="132"/>
      <c r="E118" s="132"/>
      <c r="F118" s="132"/>
      <c r="G118" s="132"/>
      <c r="H118" s="132"/>
      <c r="I118" s="5">
        <f>+I109</f>
        <v>0</v>
      </c>
    </row>
    <row r="119" spans="1:12" x14ac:dyDescent="0.25">
      <c r="A119" s="39"/>
      <c r="B119" s="134" t="s">
        <v>139</v>
      </c>
      <c r="C119" s="134"/>
      <c r="D119" s="134"/>
      <c r="E119" s="134"/>
      <c r="F119" s="134"/>
      <c r="G119" s="134"/>
      <c r="H119" s="134"/>
      <c r="I119" s="40">
        <f>SUM(I117:I118)</f>
        <v>0</v>
      </c>
    </row>
    <row r="120" spans="1:12" x14ac:dyDescent="0.25">
      <c r="A120" s="39"/>
      <c r="B120" s="134" t="s">
        <v>140</v>
      </c>
      <c r="C120" s="134"/>
      <c r="D120" s="134"/>
      <c r="E120" s="134"/>
      <c r="F120" s="134"/>
      <c r="G120" s="134"/>
      <c r="H120" s="134"/>
      <c r="I120" s="48">
        <v>1</v>
      </c>
    </row>
    <row r="121" spans="1:12" x14ac:dyDescent="0.25">
      <c r="A121" s="39"/>
      <c r="B121" s="134" t="s">
        <v>141</v>
      </c>
      <c r="C121" s="134"/>
      <c r="D121" s="134"/>
      <c r="E121" s="134"/>
      <c r="F121" s="134"/>
      <c r="G121" s="134"/>
      <c r="H121" s="134"/>
      <c r="I121" s="51">
        <f>H13</f>
        <v>1</v>
      </c>
    </row>
    <row r="122" spans="1:12" x14ac:dyDescent="0.25">
      <c r="A122" s="39"/>
      <c r="B122" s="134" t="s">
        <v>142</v>
      </c>
      <c r="C122" s="134"/>
      <c r="D122" s="134"/>
      <c r="E122" s="134"/>
      <c r="F122" s="134"/>
      <c r="G122" s="134"/>
      <c r="H122" s="134"/>
      <c r="I122" s="40">
        <f>I119*I121</f>
        <v>0</v>
      </c>
      <c r="J122" s="49"/>
      <c r="K122" s="49"/>
      <c r="L122" s="49"/>
    </row>
    <row r="123" spans="1:12" x14ac:dyDescent="0.25">
      <c r="C123" s="49"/>
      <c r="D123" s="135"/>
      <c r="E123" s="135"/>
      <c r="F123" s="135"/>
      <c r="G123" s="135"/>
      <c r="H123" s="135"/>
      <c r="I123" s="135"/>
      <c r="J123" s="135"/>
      <c r="K123" s="49"/>
      <c r="L123" s="49"/>
    </row>
    <row r="124" spans="1:12" x14ac:dyDescent="0.25">
      <c r="C124" s="49"/>
      <c r="D124" s="49"/>
      <c r="E124" s="49"/>
      <c r="F124" s="49"/>
      <c r="G124" s="49"/>
      <c r="H124" s="49"/>
      <c r="I124" s="49"/>
      <c r="J124" s="49"/>
      <c r="K124" s="49"/>
      <c r="L124" s="49"/>
    </row>
    <row r="125" spans="1:12" x14ac:dyDescent="0.25">
      <c r="C125" s="49"/>
      <c r="D125" s="49"/>
      <c r="E125" s="49"/>
      <c r="F125" s="49"/>
      <c r="G125" s="49"/>
      <c r="H125" s="49"/>
      <c r="I125" s="49"/>
      <c r="J125" s="49"/>
      <c r="K125" s="49"/>
      <c r="L125" s="49"/>
    </row>
    <row r="126" spans="1:12" x14ac:dyDescent="0.25">
      <c r="C126" s="49"/>
      <c r="D126" s="49"/>
      <c r="E126" s="49"/>
      <c r="F126" s="49"/>
      <c r="G126" s="49"/>
      <c r="H126" s="49"/>
      <c r="I126" s="49"/>
      <c r="J126" s="49"/>
      <c r="K126" s="49"/>
      <c r="L126" s="49"/>
    </row>
    <row r="127" spans="1:12" x14ac:dyDescent="0.25">
      <c r="C127" s="49"/>
      <c r="D127" s="49"/>
      <c r="E127" s="49"/>
      <c r="F127" s="49"/>
      <c r="G127" s="49"/>
      <c r="H127" s="49"/>
      <c r="I127" s="49"/>
      <c r="J127" s="49"/>
      <c r="K127" s="49"/>
      <c r="L127" s="49"/>
    </row>
    <row r="128" spans="1:12" x14ac:dyDescent="0.25">
      <c r="C128" s="49"/>
      <c r="D128" s="49"/>
      <c r="E128" s="49"/>
      <c r="F128" s="49"/>
      <c r="G128" s="49"/>
      <c r="H128" s="49"/>
      <c r="I128" s="49"/>
      <c r="J128" s="49"/>
      <c r="K128" s="49"/>
      <c r="L128" s="49"/>
    </row>
  </sheetData>
  <mergeCells count="138">
    <mergeCell ref="B122:H122"/>
    <mergeCell ref="D123:J123"/>
    <mergeCell ref="B116:H116"/>
    <mergeCell ref="B117:H117"/>
    <mergeCell ref="B118:H118"/>
    <mergeCell ref="B119:H119"/>
    <mergeCell ref="B120:H120"/>
    <mergeCell ref="B121:H121"/>
    <mergeCell ref="A110:I110"/>
    <mergeCell ref="B111:H111"/>
    <mergeCell ref="B112:H112"/>
    <mergeCell ref="B113:H113"/>
    <mergeCell ref="B114:H114"/>
    <mergeCell ref="B115:H115"/>
    <mergeCell ref="B104:G104"/>
    <mergeCell ref="B105:I105"/>
    <mergeCell ref="E106:G106"/>
    <mergeCell ref="E107:G107"/>
    <mergeCell ref="E108:G108"/>
    <mergeCell ref="B109:H109"/>
    <mergeCell ref="B98:H98"/>
    <mergeCell ref="B99:H99"/>
    <mergeCell ref="B100:H100"/>
    <mergeCell ref="A101:I101"/>
    <mergeCell ref="B102:F102"/>
    <mergeCell ref="B103:G103"/>
    <mergeCell ref="B92:H92"/>
    <mergeCell ref="B93:H93"/>
    <mergeCell ref="A94:I94"/>
    <mergeCell ref="B95:H95"/>
    <mergeCell ref="B96:H96"/>
    <mergeCell ref="B97:H97"/>
    <mergeCell ref="B86:H86"/>
    <mergeCell ref="B87:H87"/>
    <mergeCell ref="B88:H88"/>
    <mergeCell ref="A89:I89"/>
    <mergeCell ref="B90:H90"/>
    <mergeCell ref="B91:H91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A76:I76"/>
    <mergeCell ref="B77:H77"/>
    <mergeCell ref="B78:H78"/>
    <mergeCell ref="A67:I67"/>
    <mergeCell ref="B68:H68"/>
    <mergeCell ref="A69:A70"/>
    <mergeCell ref="B69:H69"/>
    <mergeCell ref="B70:H70"/>
    <mergeCell ref="A71:A72"/>
    <mergeCell ref="B71:H71"/>
    <mergeCell ref="B72:H72"/>
    <mergeCell ref="A61:I61"/>
    <mergeCell ref="B62:H62"/>
    <mergeCell ref="B63:H63"/>
    <mergeCell ref="B64:H64"/>
    <mergeCell ref="B65:H65"/>
    <mergeCell ref="B66:H66"/>
    <mergeCell ref="B56:H56"/>
    <mergeCell ref="B57:H57"/>
    <mergeCell ref="B58:G58"/>
    <mergeCell ref="B59:H59"/>
    <mergeCell ref="B60:H60"/>
    <mergeCell ref="A51:A52"/>
    <mergeCell ref="B51:D51"/>
    <mergeCell ref="I51:I52"/>
    <mergeCell ref="B52:D52"/>
    <mergeCell ref="A53:A54"/>
    <mergeCell ref="I53:I54"/>
    <mergeCell ref="B46:G46"/>
    <mergeCell ref="B47:G47"/>
    <mergeCell ref="B48:G48"/>
    <mergeCell ref="B50:H50"/>
    <mergeCell ref="B40:G40"/>
    <mergeCell ref="B41:G41"/>
    <mergeCell ref="B42:G42"/>
    <mergeCell ref="B43:G43"/>
    <mergeCell ref="B55:H55"/>
    <mergeCell ref="A44:A45"/>
    <mergeCell ref="B44:E45"/>
    <mergeCell ref="B34:E34"/>
    <mergeCell ref="A35:H35"/>
    <mergeCell ref="A36:I36"/>
    <mergeCell ref="B37:G37"/>
    <mergeCell ref="B38:G38"/>
    <mergeCell ref="B39:G39"/>
    <mergeCell ref="B28:C28"/>
    <mergeCell ref="B29:C29"/>
    <mergeCell ref="B30:H30"/>
    <mergeCell ref="A31:I31"/>
    <mergeCell ref="B32:H32"/>
    <mergeCell ref="B33:E33"/>
    <mergeCell ref="H44:H45"/>
    <mergeCell ref="I44:I45"/>
    <mergeCell ref="B22:C22"/>
    <mergeCell ref="B23:C23"/>
    <mergeCell ref="B24:C24"/>
    <mergeCell ref="B25:C25"/>
    <mergeCell ref="B26:C26"/>
    <mergeCell ref="B27:C27"/>
    <mergeCell ref="B18:G18"/>
    <mergeCell ref="H18:I18"/>
    <mergeCell ref="B19:E19"/>
    <mergeCell ref="H19:I19"/>
    <mergeCell ref="A20:I20"/>
    <mergeCell ref="B21:H21"/>
    <mergeCell ref="A14:I14"/>
    <mergeCell ref="A15:I15"/>
    <mergeCell ref="B16:G16"/>
    <mergeCell ref="H16:I16"/>
    <mergeCell ref="B17:E17"/>
    <mergeCell ref="H17:I17"/>
    <mergeCell ref="A11:I11"/>
    <mergeCell ref="A12:E12"/>
    <mergeCell ref="F12:G12"/>
    <mergeCell ref="H12:I12"/>
    <mergeCell ref="A13:E13"/>
    <mergeCell ref="F13:G13"/>
    <mergeCell ref="H13:I13"/>
    <mergeCell ref="B5:H5"/>
    <mergeCell ref="B6:H6"/>
    <mergeCell ref="B7:H7"/>
    <mergeCell ref="B8:H8"/>
    <mergeCell ref="B9:H9"/>
    <mergeCell ref="B10:E10"/>
    <mergeCell ref="F10:H10"/>
    <mergeCell ref="A1:I1"/>
    <mergeCell ref="A2:B2"/>
    <mergeCell ref="C2:I2"/>
    <mergeCell ref="A3:B3"/>
    <mergeCell ref="C3:I3"/>
    <mergeCell ref="A4:I4"/>
  </mergeCells>
  <dataValidations count="1">
    <dataValidation type="list" allowBlank="1" showInputMessage="1" showErrorMessage="1" sqref="I10" xr:uid="{EFBA198B-91E6-40C3-B3D8-DCE5548C8674}">
      <formula1>"LUCRO REAL, LUCRO PRESUMIDO, SIMPLES"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3F2B4-DB27-42C7-8F3F-B2AF288C7D97}">
  <dimension ref="A1:L128"/>
  <sheetViews>
    <sheetView workbookViewId="0">
      <selection activeCell="I7" sqref="I7"/>
    </sheetView>
  </sheetViews>
  <sheetFormatPr defaultColWidth="9.140625" defaultRowHeight="15" x14ac:dyDescent="0.25"/>
  <cols>
    <col min="1" max="1" width="9.140625" style="50"/>
    <col min="2" max="2" width="9.140625" style="2"/>
    <col min="3" max="3" width="16" style="2" customWidth="1"/>
    <col min="4" max="4" width="9.140625" style="2"/>
    <col min="5" max="5" width="10.28515625" style="2" customWidth="1"/>
    <col min="6" max="6" width="11.5703125" style="2" bestFit="1" customWidth="1"/>
    <col min="7" max="7" width="11" style="2" bestFit="1" customWidth="1"/>
    <col min="8" max="8" width="14.7109375" style="2" bestFit="1" customWidth="1"/>
    <col min="9" max="9" width="19.28515625" style="2" customWidth="1"/>
    <col min="10" max="10" width="12.7109375" style="2" bestFit="1" customWidth="1"/>
    <col min="11" max="11" width="15.85546875" style="2" customWidth="1"/>
    <col min="12" max="12" width="12.7109375" style="2" bestFit="1" customWidth="1"/>
    <col min="13" max="16384" width="9.140625" style="2"/>
  </cols>
  <sheetData>
    <row r="1" spans="1:9" x14ac:dyDescent="0.25">
      <c r="A1" s="78" t="s">
        <v>146</v>
      </c>
      <c r="B1" s="78"/>
      <c r="C1" s="78"/>
      <c r="D1" s="78"/>
      <c r="E1" s="78"/>
      <c r="F1" s="78"/>
      <c r="G1" s="78"/>
      <c r="H1" s="78"/>
      <c r="I1" s="78"/>
    </row>
    <row r="2" spans="1:9" x14ac:dyDescent="0.25">
      <c r="A2" s="79" t="s">
        <v>1</v>
      </c>
      <c r="B2" s="79"/>
      <c r="C2" s="80" t="s">
        <v>147</v>
      </c>
      <c r="D2" s="81"/>
      <c r="E2" s="81"/>
      <c r="F2" s="81"/>
      <c r="G2" s="81"/>
      <c r="H2" s="81"/>
      <c r="I2" s="82"/>
    </row>
    <row r="3" spans="1:9" x14ac:dyDescent="0.25">
      <c r="A3" s="79" t="s">
        <v>2</v>
      </c>
      <c r="B3" s="79"/>
      <c r="C3" s="83" t="s">
        <v>3</v>
      </c>
      <c r="D3" s="81"/>
      <c r="E3" s="81"/>
      <c r="F3" s="81"/>
      <c r="G3" s="81"/>
      <c r="H3" s="81"/>
      <c r="I3" s="82"/>
    </row>
    <row r="4" spans="1:9" x14ac:dyDescent="0.25">
      <c r="A4" s="84" t="s">
        <v>4</v>
      </c>
      <c r="B4" s="84"/>
      <c r="C4" s="84"/>
      <c r="D4" s="84"/>
      <c r="E4" s="84"/>
      <c r="F4" s="84"/>
      <c r="G4" s="84"/>
      <c r="H4" s="84"/>
      <c r="I4" s="84"/>
    </row>
    <row r="5" spans="1:9" x14ac:dyDescent="0.25">
      <c r="A5" s="7" t="s">
        <v>5</v>
      </c>
      <c r="B5" s="70" t="s">
        <v>6</v>
      </c>
      <c r="C5" s="70"/>
      <c r="D5" s="70"/>
      <c r="E5" s="70"/>
      <c r="F5" s="70"/>
      <c r="G5" s="70"/>
      <c r="H5" s="70"/>
      <c r="I5" s="53" t="s">
        <v>7</v>
      </c>
    </row>
    <row r="6" spans="1:9" x14ac:dyDescent="0.25">
      <c r="A6" s="7" t="s">
        <v>8</v>
      </c>
      <c r="B6" s="70" t="s">
        <v>9</v>
      </c>
      <c r="C6" s="70"/>
      <c r="D6" s="70"/>
      <c r="E6" s="70"/>
      <c r="F6" s="70"/>
      <c r="G6" s="70"/>
      <c r="H6" s="70"/>
      <c r="I6" s="8" t="s">
        <v>10</v>
      </c>
    </row>
    <row r="7" spans="1:9" x14ac:dyDescent="0.25">
      <c r="A7" s="7" t="s">
        <v>11</v>
      </c>
      <c r="B7" s="70" t="s">
        <v>12</v>
      </c>
      <c r="C7" s="70"/>
      <c r="D7" s="70"/>
      <c r="E7" s="70"/>
      <c r="F7" s="70"/>
      <c r="G7" s="70"/>
      <c r="H7" s="70"/>
      <c r="I7" s="9">
        <v>2022</v>
      </c>
    </row>
    <row r="8" spans="1:9" x14ac:dyDescent="0.25">
      <c r="A8" s="7" t="s">
        <v>13</v>
      </c>
      <c r="B8" s="70" t="s">
        <v>14</v>
      </c>
      <c r="C8" s="70"/>
      <c r="D8" s="70"/>
      <c r="E8" s="70"/>
      <c r="F8" s="70"/>
      <c r="G8" s="70"/>
      <c r="H8" s="70"/>
      <c r="I8" s="9">
        <v>12</v>
      </c>
    </row>
    <row r="9" spans="1:9" x14ac:dyDescent="0.25">
      <c r="A9" s="7" t="s">
        <v>15</v>
      </c>
      <c r="B9" s="71" t="s">
        <v>16</v>
      </c>
      <c r="C9" s="72"/>
      <c r="D9" s="72"/>
      <c r="E9" s="72"/>
      <c r="F9" s="72"/>
      <c r="G9" s="72"/>
      <c r="H9" s="73"/>
      <c r="I9" s="54" t="s">
        <v>144</v>
      </c>
    </row>
    <row r="10" spans="1:9" x14ac:dyDescent="0.25">
      <c r="A10" s="7" t="s">
        <v>17</v>
      </c>
      <c r="B10" s="74" t="s">
        <v>18</v>
      </c>
      <c r="C10" s="75"/>
      <c r="D10" s="75"/>
      <c r="E10" s="75"/>
      <c r="F10" s="76"/>
      <c r="G10" s="76"/>
      <c r="H10" s="77"/>
      <c r="I10" s="10" t="s">
        <v>19</v>
      </c>
    </row>
    <row r="11" spans="1:9" x14ac:dyDescent="0.25">
      <c r="A11" s="91" t="s">
        <v>20</v>
      </c>
      <c r="B11" s="91"/>
      <c r="C11" s="91"/>
      <c r="D11" s="91"/>
      <c r="E11" s="91"/>
      <c r="F11" s="91"/>
      <c r="G11" s="91"/>
      <c r="H11" s="91"/>
      <c r="I11" s="91"/>
    </row>
    <row r="12" spans="1:9" ht="27" customHeight="1" x14ac:dyDescent="0.25">
      <c r="A12" s="92" t="s">
        <v>21</v>
      </c>
      <c r="B12" s="92"/>
      <c r="C12" s="92"/>
      <c r="D12" s="92"/>
      <c r="E12" s="92"/>
      <c r="F12" s="93" t="s">
        <v>22</v>
      </c>
      <c r="G12" s="94"/>
      <c r="H12" s="92" t="s">
        <v>23</v>
      </c>
      <c r="I12" s="92"/>
    </row>
    <row r="13" spans="1:9" ht="34.5" customHeight="1" x14ac:dyDescent="0.25">
      <c r="A13" s="95" t="s">
        <v>143</v>
      </c>
      <c r="B13" s="95"/>
      <c r="C13" s="95"/>
      <c r="D13" s="95"/>
      <c r="E13" s="95"/>
      <c r="F13" s="96" t="s">
        <v>24</v>
      </c>
      <c r="G13" s="97"/>
      <c r="H13" s="98">
        <v>1</v>
      </c>
      <c r="I13" s="98"/>
    </row>
    <row r="14" spans="1:9" x14ac:dyDescent="0.25">
      <c r="A14" s="78" t="s">
        <v>25</v>
      </c>
      <c r="B14" s="78"/>
      <c r="C14" s="78"/>
      <c r="D14" s="78"/>
      <c r="E14" s="78"/>
      <c r="F14" s="78"/>
      <c r="G14" s="78"/>
      <c r="H14" s="78"/>
      <c r="I14" s="78"/>
    </row>
    <row r="15" spans="1:9" x14ac:dyDescent="0.25">
      <c r="A15" s="85" t="s">
        <v>26</v>
      </c>
      <c r="B15" s="86"/>
      <c r="C15" s="86"/>
      <c r="D15" s="86"/>
      <c r="E15" s="86"/>
      <c r="F15" s="86"/>
      <c r="G15" s="86"/>
      <c r="H15" s="86"/>
      <c r="I15" s="87"/>
    </row>
    <row r="16" spans="1:9" ht="24" customHeight="1" x14ac:dyDescent="0.25">
      <c r="A16" s="11">
        <v>1</v>
      </c>
      <c r="B16" s="74" t="s">
        <v>27</v>
      </c>
      <c r="C16" s="75"/>
      <c r="D16" s="75"/>
      <c r="E16" s="75"/>
      <c r="F16" s="75"/>
      <c r="G16" s="88"/>
      <c r="H16" s="89" t="s">
        <v>145</v>
      </c>
      <c r="I16" s="89"/>
    </row>
    <row r="17" spans="1:9" x14ac:dyDescent="0.25">
      <c r="A17" s="11">
        <v>2</v>
      </c>
      <c r="B17" s="74" t="s">
        <v>28</v>
      </c>
      <c r="C17" s="75"/>
      <c r="D17" s="75"/>
      <c r="E17" s="75"/>
      <c r="F17" s="12"/>
      <c r="G17" s="12"/>
      <c r="H17" s="90">
        <v>0</v>
      </c>
      <c r="I17" s="90"/>
    </row>
    <row r="18" spans="1:9" ht="24" customHeight="1" x14ac:dyDescent="0.25">
      <c r="A18" s="11">
        <v>3</v>
      </c>
      <c r="B18" s="74" t="s">
        <v>29</v>
      </c>
      <c r="C18" s="75"/>
      <c r="D18" s="75"/>
      <c r="E18" s="75"/>
      <c r="F18" s="75"/>
      <c r="G18" s="88"/>
      <c r="H18" s="89" t="str">
        <f>H16</f>
        <v>&lt; Descrição do Tipo de Serviço &gt;</v>
      </c>
      <c r="I18" s="89"/>
    </row>
    <row r="19" spans="1:9" x14ac:dyDescent="0.25">
      <c r="A19" s="11">
        <v>4</v>
      </c>
      <c r="B19" s="74" t="s">
        <v>30</v>
      </c>
      <c r="C19" s="75"/>
      <c r="D19" s="75"/>
      <c r="E19" s="75"/>
      <c r="F19" s="12"/>
      <c r="G19" s="12"/>
      <c r="H19" s="101" t="s">
        <v>7</v>
      </c>
      <c r="I19" s="89"/>
    </row>
    <row r="20" spans="1:9" x14ac:dyDescent="0.25">
      <c r="A20" s="78" t="s">
        <v>31</v>
      </c>
      <c r="B20" s="78"/>
      <c r="C20" s="78"/>
      <c r="D20" s="78"/>
      <c r="E20" s="78"/>
      <c r="F20" s="78"/>
      <c r="G20" s="78"/>
      <c r="H20" s="78"/>
      <c r="I20" s="78"/>
    </row>
    <row r="21" spans="1:9" x14ac:dyDescent="0.25">
      <c r="A21" s="13">
        <v>1</v>
      </c>
      <c r="B21" s="102" t="s">
        <v>32</v>
      </c>
      <c r="C21" s="102"/>
      <c r="D21" s="102"/>
      <c r="E21" s="102"/>
      <c r="F21" s="102"/>
      <c r="G21" s="102"/>
      <c r="H21" s="102"/>
      <c r="I21" s="14" t="s">
        <v>33</v>
      </c>
    </row>
    <row r="22" spans="1:9" x14ac:dyDescent="0.25">
      <c r="A22" s="11" t="s">
        <v>5</v>
      </c>
      <c r="B22" s="99" t="s">
        <v>34</v>
      </c>
      <c r="C22" s="100"/>
      <c r="D22" s="15"/>
      <c r="E22" s="15"/>
      <c r="F22" s="15"/>
      <c r="G22" s="15"/>
      <c r="H22" s="16"/>
      <c r="I22" s="52"/>
    </row>
    <row r="23" spans="1:9" x14ac:dyDescent="0.25">
      <c r="A23" s="11" t="s">
        <v>8</v>
      </c>
      <c r="B23" s="80" t="s">
        <v>35</v>
      </c>
      <c r="C23" s="81"/>
      <c r="D23" s="18"/>
      <c r="E23" s="18"/>
      <c r="F23" s="18"/>
      <c r="G23" s="18"/>
      <c r="H23" s="19"/>
      <c r="I23" s="17">
        <v>0</v>
      </c>
    </row>
    <row r="24" spans="1:9" x14ac:dyDescent="0.25">
      <c r="A24" s="11" t="s">
        <v>11</v>
      </c>
      <c r="B24" s="80" t="s">
        <v>36</v>
      </c>
      <c r="C24" s="81"/>
      <c r="D24" s="18"/>
      <c r="E24" s="18"/>
      <c r="F24" s="18"/>
      <c r="G24" s="18"/>
      <c r="H24" s="19"/>
      <c r="I24" s="17">
        <v>0</v>
      </c>
    </row>
    <row r="25" spans="1:9" x14ac:dyDescent="0.25">
      <c r="A25" s="11" t="s">
        <v>13</v>
      </c>
      <c r="B25" s="80" t="s">
        <v>37</v>
      </c>
      <c r="C25" s="81"/>
      <c r="D25" s="18"/>
      <c r="E25" s="18"/>
      <c r="F25" s="18"/>
      <c r="G25" s="18"/>
      <c r="H25" s="19"/>
      <c r="I25" s="17">
        <v>0</v>
      </c>
    </row>
    <row r="26" spans="1:9" x14ac:dyDescent="0.25">
      <c r="A26" s="11" t="s">
        <v>15</v>
      </c>
      <c r="B26" s="80" t="s">
        <v>38</v>
      </c>
      <c r="C26" s="81"/>
      <c r="D26" s="18"/>
      <c r="E26" s="18"/>
      <c r="F26" s="18"/>
      <c r="G26" s="18"/>
      <c r="H26" s="19"/>
      <c r="I26" s="17">
        <v>0</v>
      </c>
    </row>
    <row r="27" spans="1:9" x14ac:dyDescent="0.25">
      <c r="A27" s="11" t="s">
        <v>17</v>
      </c>
      <c r="B27" s="80" t="s">
        <v>39</v>
      </c>
      <c r="C27" s="81"/>
      <c r="D27" s="18"/>
      <c r="E27" s="20"/>
      <c r="F27" s="21"/>
      <c r="G27" s="21"/>
      <c r="H27" s="22"/>
      <c r="I27" s="17">
        <v>0</v>
      </c>
    </row>
    <row r="28" spans="1:9" x14ac:dyDescent="0.25">
      <c r="A28" s="11" t="s">
        <v>40</v>
      </c>
      <c r="B28" s="80" t="s">
        <v>41</v>
      </c>
      <c r="C28" s="81"/>
      <c r="D28" s="18"/>
      <c r="E28" s="18"/>
      <c r="F28" s="18"/>
      <c r="G28" s="18"/>
      <c r="H28" s="19"/>
      <c r="I28" s="17">
        <v>0</v>
      </c>
    </row>
    <row r="29" spans="1:9" x14ac:dyDescent="0.25">
      <c r="A29" s="11" t="s">
        <v>42</v>
      </c>
      <c r="B29" s="80" t="s">
        <v>43</v>
      </c>
      <c r="C29" s="81"/>
      <c r="D29" s="18"/>
      <c r="E29" s="18"/>
      <c r="F29" s="18"/>
      <c r="G29" s="18"/>
      <c r="H29" s="19"/>
      <c r="I29" s="17">
        <v>0</v>
      </c>
    </row>
    <row r="30" spans="1:9" x14ac:dyDescent="0.25">
      <c r="A30" s="13"/>
      <c r="B30" s="85" t="s">
        <v>44</v>
      </c>
      <c r="C30" s="86"/>
      <c r="D30" s="86"/>
      <c r="E30" s="86"/>
      <c r="F30" s="86"/>
      <c r="G30" s="86"/>
      <c r="H30" s="87"/>
      <c r="I30" s="23">
        <f>SUM(I22:I29)</f>
        <v>0</v>
      </c>
    </row>
    <row r="31" spans="1:9" x14ac:dyDescent="0.25">
      <c r="A31" s="78" t="s">
        <v>45</v>
      </c>
      <c r="B31" s="78"/>
      <c r="C31" s="78"/>
      <c r="D31" s="78"/>
      <c r="E31" s="78"/>
      <c r="F31" s="78"/>
      <c r="G31" s="78"/>
      <c r="H31" s="78"/>
      <c r="I31" s="78"/>
    </row>
    <row r="32" spans="1:9" x14ac:dyDescent="0.25">
      <c r="A32" s="13" t="s">
        <v>46</v>
      </c>
      <c r="B32" s="102" t="s">
        <v>47</v>
      </c>
      <c r="C32" s="102"/>
      <c r="D32" s="102"/>
      <c r="E32" s="102"/>
      <c r="F32" s="102"/>
      <c r="G32" s="102"/>
      <c r="H32" s="102"/>
      <c r="I32" s="14" t="s">
        <v>33</v>
      </c>
    </row>
    <row r="33" spans="1:9" x14ac:dyDescent="0.25">
      <c r="A33" s="11" t="s">
        <v>5</v>
      </c>
      <c r="B33" s="80" t="s">
        <v>48</v>
      </c>
      <c r="C33" s="81"/>
      <c r="D33" s="81"/>
      <c r="E33" s="81"/>
      <c r="F33" s="15"/>
      <c r="G33" s="15"/>
      <c r="H33" s="16"/>
      <c r="I33" s="17">
        <f>I30/12</f>
        <v>0</v>
      </c>
    </row>
    <row r="34" spans="1:9" x14ac:dyDescent="0.25">
      <c r="A34" s="11" t="s">
        <v>8</v>
      </c>
      <c r="B34" s="80" t="s">
        <v>49</v>
      </c>
      <c r="C34" s="81"/>
      <c r="D34" s="81"/>
      <c r="E34" s="81"/>
      <c r="F34" s="18"/>
      <c r="G34" s="18"/>
      <c r="H34" s="19"/>
      <c r="I34" s="17">
        <f>(I30/3)/12</f>
        <v>0</v>
      </c>
    </row>
    <row r="35" spans="1:9" x14ac:dyDescent="0.25">
      <c r="A35" s="85" t="s">
        <v>50</v>
      </c>
      <c r="B35" s="86"/>
      <c r="C35" s="86"/>
      <c r="D35" s="86"/>
      <c r="E35" s="86"/>
      <c r="F35" s="86"/>
      <c r="G35" s="86"/>
      <c r="H35" s="87"/>
      <c r="I35" s="24">
        <f>SUM(I33:I34)</f>
        <v>0</v>
      </c>
    </row>
    <row r="36" spans="1:9" x14ac:dyDescent="0.25">
      <c r="A36" s="111"/>
      <c r="B36" s="112"/>
      <c r="C36" s="112"/>
      <c r="D36" s="112"/>
      <c r="E36" s="112"/>
      <c r="F36" s="112"/>
      <c r="G36" s="112"/>
      <c r="H36" s="112"/>
      <c r="I36" s="113"/>
    </row>
    <row r="37" spans="1:9" x14ac:dyDescent="0.25">
      <c r="A37" s="13" t="s">
        <v>51</v>
      </c>
      <c r="B37" s="85" t="s">
        <v>52</v>
      </c>
      <c r="C37" s="86"/>
      <c r="D37" s="86"/>
      <c r="E37" s="86"/>
      <c r="F37" s="86"/>
      <c r="G37" s="86"/>
      <c r="H37" s="25" t="s">
        <v>53</v>
      </c>
      <c r="I37" s="14" t="s">
        <v>33</v>
      </c>
    </row>
    <row r="38" spans="1:9" x14ac:dyDescent="0.25">
      <c r="A38" s="11" t="s">
        <v>5</v>
      </c>
      <c r="B38" s="114" t="s">
        <v>54</v>
      </c>
      <c r="C38" s="114"/>
      <c r="D38" s="114"/>
      <c r="E38" s="114"/>
      <c r="F38" s="114"/>
      <c r="G38" s="114"/>
      <c r="H38" s="26">
        <f>IF($J$10="simples",0%,20%)</f>
        <v>0.2</v>
      </c>
      <c r="I38" s="17">
        <f>(I30+I35)*H38</f>
        <v>0</v>
      </c>
    </row>
    <row r="39" spans="1:9" x14ac:dyDescent="0.25">
      <c r="A39" s="11" t="s">
        <v>8</v>
      </c>
      <c r="B39" s="114" t="s">
        <v>55</v>
      </c>
      <c r="C39" s="114"/>
      <c r="D39" s="114"/>
      <c r="E39" s="114"/>
      <c r="F39" s="114"/>
      <c r="G39" s="114"/>
      <c r="H39" s="26">
        <f>IF($J$10="simples",0%,1%)</f>
        <v>0.01</v>
      </c>
      <c r="I39" s="17">
        <f>(I30+I35)*H39</f>
        <v>0</v>
      </c>
    </row>
    <row r="40" spans="1:9" x14ac:dyDescent="0.25">
      <c r="A40" s="11" t="s">
        <v>11</v>
      </c>
      <c r="B40" s="114" t="s">
        <v>56</v>
      </c>
      <c r="C40" s="114"/>
      <c r="D40" s="114"/>
      <c r="E40" s="114"/>
      <c r="F40" s="114"/>
      <c r="G40" s="114"/>
      <c r="H40" s="26">
        <f>IF($J$10="simples",0%,1.5%)</f>
        <v>1.4999999999999999E-2</v>
      </c>
      <c r="I40" s="17">
        <f>(I30+I35)*H40</f>
        <v>0</v>
      </c>
    </row>
    <row r="41" spans="1:9" x14ac:dyDescent="0.25">
      <c r="A41" s="11" t="s">
        <v>13</v>
      </c>
      <c r="B41" s="114" t="s">
        <v>57</v>
      </c>
      <c r="C41" s="114"/>
      <c r="D41" s="114"/>
      <c r="E41" s="114"/>
      <c r="F41" s="114"/>
      <c r="G41" s="114"/>
      <c r="H41" s="26">
        <f>IF($J$10="simples",0%,0.2%)</f>
        <v>2E-3</v>
      </c>
      <c r="I41" s="17">
        <f>(I30+I35)*H41</f>
        <v>0</v>
      </c>
    </row>
    <row r="42" spans="1:9" x14ac:dyDescent="0.25">
      <c r="A42" s="11" t="s">
        <v>15</v>
      </c>
      <c r="B42" s="114" t="s">
        <v>58</v>
      </c>
      <c r="C42" s="114"/>
      <c r="D42" s="114"/>
      <c r="E42" s="114"/>
      <c r="F42" s="114"/>
      <c r="G42" s="114"/>
      <c r="H42" s="26">
        <f>IF($J$10="simples",0%,2.5%)</f>
        <v>2.5000000000000001E-2</v>
      </c>
      <c r="I42" s="17">
        <f>(I30+I35)*H42</f>
        <v>0</v>
      </c>
    </row>
    <row r="43" spans="1:9" x14ac:dyDescent="0.25">
      <c r="A43" s="11" t="s">
        <v>17</v>
      </c>
      <c r="B43" s="114" t="s">
        <v>59</v>
      </c>
      <c r="C43" s="114"/>
      <c r="D43" s="114"/>
      <c r="E43" s="114"/>
      <c r="F43" s="114"/>
      <c r="G43" s="114"/>
      <c r="H43" s="26">
        <v>0.08</v>
      </c>
      <c r="I43" s="17">
        <f>(I30+I35)*H43</f>
        <v>0</v>
      </c>
    </row>
    <row r="44" spans="1:9" x14ac:dyDescent="0.25">
      <c r="A44" s="103" t="s">
        <v>40</v>
      </c>
      <c r="B44" s="105" t="s">
        <v>60</v>
      </c>
      <c r="C44" s="106"/>
      <c r="D44" s="106"/>
      <c r="E44" s="107"/>
      <c r="F44" s="27" t="s">
        <v>61</v>
      </c>
      <c r="G44" s="27" t="s">
        <v>62</v>
      </c>
      <c r="H44" s="115">
        <f>F45*G45</f>
        <v>0.03</v>
      </c>
      <c r="I44" s="117">
        <f>(I30+I35)*H44</f>
        <v>0</v>
      </c>
    </row>
    <row r="45" spans="1:9" x14ac:dyDescent="0.25">
      <c r="A45" s="104"/>
      <c r="B45" s="108"/>
      <c r="C45" s="109"/>
      <c r="D45" s="109"/>
      <c r="E45" s="110"/>
      <c r="F45" s="28">
        <v>0.03</v>
      </c>
      <c r="G45" s="29">
        <v>1</v>
      </c>
      <c r="H45" s="116"/>
      <c r="I45" s="118"/>
    </row>
    <row r="46" spans="1:9" x14ac:dyDescent="0.25">
      <c r="A46" s="11" t="s">
        <v>42</v>
      </c>
      <c r="B46" s="80" t="s">
        <v>63</v>
      </c>
      <c r="C46" s="81"/>
      <c r="D46" s="81"/>
      <c r="E46" s="81"/>
      <c r="F46" s="81"/>
      <c r="G46" s="82"/>
      <c r="H46" s="30">
        <f>IF($J$10="simples",0%,0.6%)</f>
        <v>6.0000000000000001E-3</v>
      </c>
      <c r="I46" s="17">
        <f>(I30+I35)*H46</f>
        <v>0</v>
      </c>
    </row>
    <row r="47" spans="1:9" x14ac:dyDescent="0.25">
      <c r="A47" s="11" t="s">
        <v>64</v>
      </c>
      <c r="B47" s="80" t="s">
        <v>65</v>
      </c>
      <c r="C47" s="81"/>
      <c r="D47" s="81"/>
      <c r="E47" s="81"/>
      <c r="F47" s="81"/>
      <c r="G47" s="82"/>
      <c r="H47" s="26">
        <v>0</v>
      </c>
      <c r="I47" s="17">
        <v>0</v>
      </c>
    </row>
    <row r="48" spans="1:9" x14ac:dyDescent="0.25">
      <c r="A48" s="13"/>
      <c r="B48" s="119" t="s">
        <v>50</v>
      </c>
      <c r="C48" s="120"/>
      <c r="D48" s="120"/>
      <c r="E48" s="120"/>
      <c r="F48" s="120"/>
      <c r="G48" s="121"/>
      <c r="H48" s="31">
        <f>(H38+H39+H40+H41+H42+H43+H44+H46)</f>
        <v>0.3680000000000001</v>
      </c>
      <c r="I48" s="23">
        <f>SUM(I38:I47)</f>
        <v>0</v>
      </c>
    </row>
    <row r="50" spans="1:9" x14ac:dyDescent="0.25">
      <c r="A50" s="32" t="s">
        <v>66</v>
      </c>
      <c r="B50" s="102" t="s">
        <v>67</v>
      </c>
      <c r="C50" s="102"/>
      <c r="D50" s="102"/>
      <c r="E50" s="102"/>
      <c r="F50" s="102"/>
      <c r="G50" s="102"/>
      <c r="H50" s="102"/>
      <c r="I50" s="14" t="s">
        <v>0</v>
      </c>
    </row>
    <row r="51" spans="1:9" x14ac:dyDescent="0.25">
      <c r="A51" s="122" t="s">
        <v>5</v>
      </c>
      <c r="B51" s="124" t="s">
        <v>68</v>
      </c>
      <c r="C51" s="125"/>
      <c r="D51" s="126"/>
      <c r="E51" s="7" t="s">
        <v>69</v>
      </c>
      <c r="F51" s="7" t="s">
        <v>70</v>
      </c>
      <c r="G51" s="7" t="s">
        <v>71</v>
      </c>
      <c r="H51" s="7" t="s">
        <v>72</v>
      </c>
      <c r="I51" s="127">
        <v>0</v>
      </c>
    </row>
    <row r="52" spans="1:9" x14ac:dyDescent="0.25">
      <c r="A52" s="123"/>
      <c r="B52" s="129" t="s">
        <v>73</v>
      </c>
      <c r="C52" s="130"/>
      <c r="D52" s="131"/>
      <c r="E52" s="7" t="s">
        <v>74</v>
      </c>
      <c r="F52" s="33"/>
      <c r="G52" s="7"/>
      <c r="H52" s="33"/>
      <c r="I52" s="128"/>
    </row>
    <row r="53" spans="1:9" x14ac:dyDescent="0.25">
      <c r="A53" s="122" t="s">
        <v>8</v>
      </c>
      <c r="B53" s="34" t="s">
        <v>75</v>
      </c>
      <c r="C53" s="35"/>
      <c r="D53" s="35"/>
      <c r="E53" s="35"/>
      <c r="F53" s="7" t="s">
        <v>70</v>
      </c>
      <c r="G53" s="7" t="s">
        <v>71</v>
      </c>
      <c r="H53" s="7" t="s">
        <v>72</v>
      </c>
      <c r="I53" s="117"/>
    </row>
    <row r="54" spans="1:9" x14ac:dyDescent="0.25">
      <c r="A54" s="123"/>
      <c r="B54" s="36" t="s">
        <v>76</v>
      </c>
      <c r="C54" s="37"/>
      <c r="D54" s="37"/>
      <c r="E54" s="37"/>
      <c r="F54" s="33">
        <v>0</v>
      </c>
      <c r="G54" s="7">
        <v>13</v>
      </c>
      <c r="H54" s="38">
        <v>0</v>
      </c>
      <c r="I54" s="118"/>
    </row>
    <row r="55" spans="1:9" x14ac:dyDescent="0.25">
      <c r="A55" s="11" t="s">
        <v>11</v>
      </c>
      <c r="B55" s="80" t="s">
        <v>77</v>
      </c>
      <c r="C55" s="81"/>
      <c r="D55" s="81"/>
      <c r="E55" s="81"/>
      <c r="F55" s="81"/>
      <c r="G55" s="81"/>
      <c r="H55" s="82"/>
      <c r="I55" s="17"/>
    </row>
    <row r="56" spans="1:9" x14ac:dyDescent="0.25">
      <c r="A56" s="11" t="s">
        <v>13</v>
      </c>
      <c r="B56" s="80" t="s">
        <v>78</v>
      </c>
      <c r="C56" s="81"/>
      <c r="D56" s="81"/>
      <c r="E56" s="81"/>
      <c r="F56" s="81"/>
      <c r="G56" s="81"/>
      <c r="H56" s="82"/>
      <c r="I56" s="17"/>
    </row>
    <row r="57" spans="1:9" x14ac:dyDescent="0.25">
      <c r="A57" s="11" t="s">
        <v>15</v>
      </c>
      <c r="B57" s="80" t="s">
        <v>79</v>
      </c>
      <c r="C57" s="81"/>
      <c r="D57" s="81"/>
      <c r="E57" s="81"/>
      <c r="F57" s="81"/>
      <c r="G57" s="81"/>
      <c r="H57" s="82"/>
      <c r="I57" s="17">
        <v>0</v>
      </c>
    </row>
    <row r="58" spans="1:9" x14ac:dyDescent="0.25">
      <c r="A58" s="11" t="s">
        <v>17</v>
      </c>
      <c r="B58" s="99" t="s">
        <v>80</v>
      </c>
      <c r="C58" s="100"/>
      <c r="D58" s="100"/>
      <c r="E58" s="100"/>
      <c r="F58" s="100"/>
      <c r="G58" s="100"/>
      <c r="H58" s="17">
        <v>0</v>
      </c>
      <c r="I58" s="17">
        <v>0</v>
      </c>
    </row>
    <row r="59" spans="1:9" x14ac:dyDescent="0.25">
      <c r="A59" s="11" t="s">
        <v>40</v>
      </c>
      <c r="B59" s="80" t="s">
        <v>81</v>
      </c>
      <c r="C59" s="81"/>
      <c r="D59" s="81"/>
      <c r="E59" s="81"/>
      <c r="F59" s="81"/>
      <c r="G59" s="81"/>
      <c r="H59" s="82"/>
      <c r="I59" s="17"/>
    </row>
    <row r="60" spans="1:9" x14ac:dyDescent="0.25">
      <c r="A60" s="13"/>
      <c r="B60" s="85" t="s">
        <v>82</v>
      </c>
      <c r="C60" s="86"/>
      <c r="D60" s="86"/>
      <c r="E60" s="86"/>
      <c r="F60" s="86"/>
      <c r="G60" s="86"/>
      <c r="H60" s="87"/>
      <c r="I60" s="23">
        <f>SUM(I51:I59)</f>
        <v>0</v>
      </c>
    </row>
    <row r="61" spans="1:9" x14ac:dyDescent="0.25">
      <c r="A61" s="78" t="s">
        <v>83</v>
      </c>
      <c r="B61" s="78"/>
      <c r="C61" s="78"/>
      <c r="D61" s="78"/>
      <c r="E61" s="78"/>
      <c r="F61" s="78"/>
      <c r="G61" s="78"/>
      <c r="H61" s="78"/>
      <c r="I61" s="78"/>
    </row>
    <row r="62" spans="1:9" x14ac:dyDescent="0.25">
      <c r="A62" s="32">
        <v>2</v>
      </c>
      <c r="B62" s="102" t="s">
        <v>84</v>
      </c>
      <c r="C62" s="102"/>
      <c r="D62" s="102"/>
      <c r="E62" s="102"/>
      <c r="F62" s="102"/>
      <c r="G62" s="102"/>
      <c r="H62" s="102"/>
      <c r="I62" s="25" t="s">
        <v>33</v>
      </c>
    </row>
    <row r="63" spans="1:9" x14ac:dyDescent="0.25">
      <c r="A63" s="6" t="s">
        <v>46</v>
      </c>
      <c r="B63" s="133" t="s">
        <v>47</v>
      </c>
      <c r="C63" s="133"/>
      <c r="D63" s="133"/>
      <c r="E63" s="133"/>
      <c r="F63" s="133"/>
      <c r="G63" s="133"/>
      <c r="H63" s="133"/>
      <c r="I63" s="4">
        <f>+I35</f>
        <v>0</v>
      </c>
    </row>
    <row r="64" spans="1:9" x14ac:dyDescent="0.25">
      <c r="A64" s="6" t="s">
        <v>51</v>
      </c>
      <c r="B64" s="133" t="s">
        <v>52</v>
      </c>
      <c r="C64" s="133"/>
      <c r="D64" s="133"/>
      <c r="E64" s="133"/>
      <c r="F64" s="133"/>
      <c r="G64" s="133"/>
      <c r="H64" s="133"/>
      <c r="I64" s="4">
        <f>+I48</f>
        <v>0</v>
      </c>
    </row>
    <row r="65" spans="1:11" x14ac:dyDescent="0.25">
      <c r="A65" s="6" t="s">
        <v>66</v>
      </c>
      <c r="B65" s="133" t="s">
        <v>67</v>
      </c>
      <c r="C65" s="133"/>
      <c r="D65" s="133"/>
      <c r="E65" s="133"/>
      <c r="F65" s="133"/>
      <c r="G65" s="133"/>
      <c r="H65" s="133"/>
      <c r="I65" s="4">
        <f>+I60</f>
        <v>0</v>
      </c>
    </row>
    <row r="66" spans="1:11" x14ac:dyDescent="0.25">
      <c r="A66" s="39"/>
      <c r="B66" s="134" t="s">
        <v>50</v>
      </c>
      <c r="C66" s="134"/>
      <c r="D66" s="134"/>
      <c r="E66" s="134"/>
      <c r="F66" s="134"/>
      <c r="G66" s="134"/>
      <c r="H66" s="134"/>
      <c r="I66" s="40">
        <f>SUM(I63:I65)</f>
        <v>0</v>
      </c>
    </row>
    <row r="67" spans="1:11" x14ac:dyDescent="0.25">
      <c r="A67" s="78" t="s">
        <v>85</v>
      </c>
      <c r="B67" s="78"/>
      <c r="C67" s="78"/>
      <c r="D67" s="78"/>
      <c r="E67" s="78"/>
      <c r="F67" s="78"/>
      <c r="G67" s="78"/>
      <c r="H67" s="78"/>
      <c r="I67" s="78"/>
    </row>
    <row r="68" spans="1:11" x14ac:dyDescent="0.25">
      <c r="A68" s="32">
        <v>3</v>
      </c>
      <c r="B68" s="102" t="s">
        <v>86</v>
      </c>
      <c r="C68" s="102"/>
      <c r="D68" s="102"/>
      <c r="E68" s="102"/>
      <c r="F68" s="102"/>
      <c r="G68" s="102"/>
      <c r="H68" s="102"/>
      <c r="I68" s="25" t="s">
        <v>33</v>
      </c>
    </row>
    <row r="69" spans="1:11" x14ac:dyDescent="0.25">
      <c r="A69" s="122" t="s">
        <v>5</v>
      </c>
      <c r="B69" s="132" t="s">
        <v>87</v>
      </c>
      <c r="C69" s="132"/>
      <c r="D69" s="132"/>
      <c r="E69" s="132"/>
      <c r="F69" s="132"/>
      <c r="G69" s="132"/>
      <c r="H69" s="132"/>
      <c r="I69" s="4">
        <f>ROUND(((I30/12)+(I33/12)+(I30/12/12)+(I34/12))*(30/30)*0.05,2)</f>
        <v>0</v>
      </c>
      <c r="J69" s="41" t="s">
        <v>88</v>
      </c>
    </row>
    <row r="70" spans="1:11" x14ac:dyDescent="0.25">
      <c r="A70" s="123" t="s">
        <v>8</v>
      </c>
      <c r="B70" s="132" t="s">
        <v>89</v>
      </c>
      <c r="C70" s="132"/>
      <c r="D70" s="132"/>
      <c r="E70" s="132"/>
      <c r="F70" s="132"/>
      <c r="G70" s="132"/>
      <c r="H70" s="132"/>
      <c r="I70" s="4">
        <f>H43*I69</f>
        <v>0</v>
      </c>
    </row>
    <row r="71" spans="1:11" x14ac:dyDescent="0.25">
      <c r="A71" s="122" t="s">
        <v>11</v>
      </c>
      <c r="B71" s="132" t="s">
        <v>90</v>
      </c>
      <c r="C71" s="132"/>
      <c r="D71" s="132"/>
      <c r="E71" s="132"/>
      <c r="F71" s="132"/>
      <c r="G71" s="132"/>
      <c r="H71" s="132"/>
      <c r="I71" s="4">
        <f>(0.5*0.08*(I30+I33+I34+(I34/3)))*0.05</f>
        <v>0</v>
      </c>
      <c r="J71" s="41" t="s">
        <v>91</v>
      </c>
    </row>
    <row r="72" spans="1:11" x14ac:dyDescent="0.25">
      <c r="A72" s="123" t="s">
        <v>13</v>
      </c>
      <c r="B72" s="132" t="s">
        <v>92</v>
      </c>
      <c r="C72" s="132"/>
      <c r="D72" s="132"/>
      <c r="E72" s="132"/>
      <c r="F72" s="132"/>
      <c r="G72" s="132"/>
      <c r="H72" s="132"/>
      <c r="I72" s="4">
        <f>((I30/30)*7)/12</f>
        <v>0</v>
      </c>
      <c r="J72" s="41" t="s">
        <v>93</v>
      </c>
    </row>
    <row r="73" spans="1:11" x14ac:dyDescent="0.25">
      <c r="A73" s="11" t="s">
        <v>15</v>
      </c>
      <c r="B73" s="132" t="s">
        <v>94</v>
      </c>
      <c r="C73" s="132"/>
      <c r="D73" s="132"/>
      <c r="E73" s="132"/>
      <c r="F73" s="132"/>
      <c r="G73" s="132"/>
      <c r="H73" s="132"/>
      <c r="I73" s="4">
        <f>H43*I72</f>
        <v>0</v>
      </c>
    </row>
    <row r="74" spans="1:11" x14ac:dyDescent="0.25">
      <c r="A74" s="11" t="s">
        <v>17</v>
      </c>
      <c r="B74" s="132" t="s">
        <v>95</v>
      </c>
      <c r="C74" s="132"/>
      <c r="D74" s="132"/>
      <c r="E74" s="132"/>
      <c r="F74" s="132"/>
      <c r="G74" s="132"/>
      <c r="H74" s="132"/>
      <c r="I74" s="4">
        <f>(0.5*0.08*(I30+I33+I34+(I34/3)))</f>
        <v>0</v>
      </c>
      <c r="J74" s="41" t="s">
        <v>96</v>
      </c>
    </row>
    <row r="75" spans="1:11" x14ac:dyDescent="0.25">
      <c r="A75" s="39"/>
      <c r="B75" s="134" t="s">
        <v>50</v>
      </c>
      <c r="C75" s="134"/>
      <c r="D75" s="134"/>
      <c r="E75" s="134"/>
      <c r="F75" s="134"/>
      <c r="G75" s="134"/>
      <c r="H75" s="134"/>
      <c r="I75" s="40">
        <f>SUM(I69:I74)</f>
        <v>0</v>
      </c>
    </row>
    <row r="76" spans="1:11" x14ac:dyDescent="0.25">
      <c r="A76" s="78" t="s">
        <v>97</v>
      </c>
      <c r="B76" s="78"/>
      <c r="C76" s="78"/>
      <c r="D76" s="78"/>
      <c r="E76" s="78"/>
      <c r="F76" s="78"/>
      <c r="G76" s="78"/>
      <c r="H76" s="78"/>
      <c r="I76" s="78"/>
    </row>
    <row r="77" spans="1:11" x14ac:dyDescent="0.25">
      <c r="A77" s="32" t="s">
        <v>98</v>
      </c>
      <c r="B77" s="102" t="s">
        <v>99</v>
      </c>
      <c r="C77" s="102"/>
      <c r="D77" s="102"/>
      <c r="E77" s="102"/>
      <c r="F77" s="102"/>
      <c r="G77" s="102"/>
      <c r="H77" s="102"/>
      <c r="I77" s="14" t="s">
        <v>33</v>
      </c>
    </row>
    <row r="78" spans="1:11" x14ac:dyDescent="0.25">
      <c r="A78" s="7" t="s">
        <v>5</v>
      </c>
      <c r="B78" s="132" t="s">
        <v>100</v>
      </c>
      <c r="C78" s="132"/>
      <c r="D78" s="132"/>
      <c r="E78" s="132"/>
      <c r="F78" s="132"/>
      <c r="G78" s="132"/>
      <c r="H78" s="132"/>
      <c r="I78" s="4">
        <f>ROUND(K78/12,2)</f>
        <v>0</v>
      </c>
      <c r="J78" s="3" t="s">
        <v>101</v>
      </c>
      <c r="K78" s="3">
        <f>ROUND(I30/12,2)+I30+I33+I34</f>
        <v>0</v>
      </c>
    </row>
    <row r="79" spans="1:11" x14ac:dyDescent="0.25">
      <c r="A79" s="7" t="s">
        <v>8</v>
      </c>
      <c r="B79" s="132" t="s">
        <v>102</v>
      </c>
      <c r="C79" s="132"/>
      <c r="D79" s="132"/>
      <c r="E79" s="132"/>
      <c r="F79" s="132"/>
      <c r="G79" s="132"/>
      <c r="H79" s="132"/>
      <c r="I79" s="4">
        <f>ROUND((2.96/30)/12*(K78),2)</f>
        <v>0</v>
      </c>
    </row>
    <row r="80" spans="1:11" x14ac:dyDescent="0.25">
      <c r="A80" s="7" t="s">
        <v>11</v>
      </c>
      <c r="B80" s="132" t="s">
        <v>103</v>
      </c>
      <c r="C80" s="132"/>
      <c r="D80" s="132"/>
      <c r="E80" s="132"/>
      <c r="F80" s="132"/>
      <c r="G80" s="132"/>
      <c r="H80" s="132"/>
      <c r="I80" s="4">
        <f>(((K78/30)*5)/12)*0.015</f>
        <v>0</v>
      </c>
    </row>
    <row r="81" spans="1:9" x14ac:dyDescent="0.25">
      <c r="A81" s="7" t="s">
        <v>13</v>
      </c>
      <c r="B81" s="132" t="s">
        <v>104</v>
      </c>
      <c r="C81" s="132"/>
      <c r="D81" s="132"/>
      <c r="E81" s="132"/>
      <c r="F81" s="132"/>
      <c r="G81" s="132"/>
      <c r="H81" s="132"/>
      <c r="I81" s="4">
        <f>ROUND(((15/30)/12)*0.0078*(K78),2)</f>
        <v>0</v>
      </c>
    </row>
    <row r="82" spans="1:9" x14ac:dyDescent="0.25">
      <c r="A82" s="7" t="s">
        <v>15</v>
      </c>
      <c r="B82" s="132" t="s">
        <v>105</v>
      </c>
      <c r="C82" s="132"/>
      <c r="D82" s="132"/>
      <c r="E82" s="132"/>
      <c r="F82" s="132"/>
      <c r="G82" s="132"/>
      <c r="H82" s="132"/>
      <c r="I82" s="4">
        <f>ROUND((1+1/3)/12*(4/12)*0.02*(I30),2)</f>
        <v>0</v>
      </c>
    </row>
    <row r="83" spans="1:9" x14ac:dyDescent="0.25">
      <c r="A83" s="7" t="s">
        <v>17</v>
      </c>
      <c r="B83" s="132" t="s">
        <v>106</v>
      </c>
      <c r="C83" s="132"/>
      <c r="D83" s="132"/>
      <c r="E83" s="132"/>
      <c r="F83" s="132"/>
      <c r="G83" s="132"/>
      <c r="H83" s="132"/>
      <c r="I83" s="4">
        <f>ROUND(((3/30)/12)*(K78),2)</f>
        <v>0</v>
      </c>
    </row>
    <row r="84" spans="1:9" x14ac:dyDescent="0.25">
      <c r="A84" s="39"/>
      <c r="B84" s="134" t="s">
        <v>50</v>
      </c>
      <c r="C84" s="134"/>
      <c r="D84" s="134"/>
      <c r="E84" s="134"/>
      <c r="F84" s="134"/>
      <c r="G84" s="134"/>
      <c r="H84" s="134"/>
      <c r="I84" s="40">
        <f>SUM(I78:I83)</f>
        <v>0</v>
      </c>
    </row>
    <row r="86" spans="1:9" x14ac:dyDescent="0.25">
      <c r="A86" s="32" t="s">
        <v>107</v>
      </c>
      <c r="B86" s="102" t="s">
        <v>108</v>
      </c>
      <c r="C86" s="102"/>
      <c r="D86" s="102"/>
      <c r="E86" s="102"/>
      <c r="F86" s="102"/>
      <c r="G86" s="102"/>
      <c r="H86" s="102"/>
      <c r="I86" s="14" t="s">
        <v>33</v>
      </c>
    </row>
    <row r="87" spans="1:9" x14ac:dyDescent="0.25">
      <c r="A87" s="42" t="s">
        <v>5</v>
      </c>
      <c r="B87" s="132" t="s">
        <v>109</v>
      </c>
      <c r="C87" s="132"/>
      <c r="D87" s="132"/>
      <c r="E87" s="132"/>
      <c r="F87" s="132"/>
      <c r="G87" s="132"/>
      <c r="H87" s="132"/>
      <c r="I87" s="1">
        <v>0</v>
      </c>
    </row>
    <row r="88" spans="1:9" x14ac:dyDescent="0.25">
      <c r="A88" s="39"/>
      <c r="B88" s="134" t="s">
        <v>50</v>
      </c>
      <c r="C88" s="134"/>
      <c r="D88" s="134"/>
      <c r="E88" s="134"/>
      <c r="F88" s="134"/>
      <c r="G88" s="134"/>
      <c r="H88" s="134"/>
      <c r="I88" s="40">
        <f>SUM(I87)</f>
        <v>0</v>
      </c>
    </row>
    <row r="89" spans="1:9" x14ac:dyDescent="0.25">
      <c r="A89" s="78" t="s">
        <v>110</v>
      </c>
      <c r="B89" s="78"/>
      <c r="C89" s="78"/>
      <c r="D89" s="78"/>
      <c r="E89" s="78"/>
      <c r="F89" s="78"/>
      <c r="G89" s="78"/>
      <c r="H89" s="78"/>
      <c r="I89" s="78"/>
    </row>
    <row r="90" spans="1:9" x14ac:dyDescent="0.25">
      <c r="A90" s="32">
        <v>4</v>
      </c>
      <c r="B90" s="102" t="s">
        <v>111</v>
      </c>
      <c r="C90" s="102"/>
      <c r="D90" s="102"/>
      <c r="E90" s="102"/>
      <c r="F90" s="102"/>
      <c r="G90" s="102"/>
      <c r="H90" s="102"/>
      <c r="I90" s="14" t="s">
        <v>0</v>
      </c>
    </row>
    <row r="91" spans="1:9" x14ac:dyDescent="0.25">
      <c r="A91" s="6" t="s">
        <v>98</v>
      </c>
      <c r="B91" s="132" t="s">
        <v>99</v>
      </c>
      <c r="C91" s="132"/>
      <c r="D91" s="132"/>
      <c r="E91" s="132"/>
      <c r="F91" s="132"/>
      <c r="G91" s="132"/>
      <c r="H91" s="132"/>
      <c r="I91" s="4">
        <f>+I84</f>
        <v>0</v>
      </c>
    </row>
    <row r="92" spans="1:9" x14ac:dyDescent="0.25">
      <c r="A92" s="6" t="s">
        <v>107</v>
      </c>
      <c r="B92" s="132" t="s">
        <v>112</v>
      </c>
      <c r="C92" s="132"/>
      <c r="D92" s="132"/>
      <c r="E92" s="132"/>
      <c r="F92" s="132"/>
      <c r="G92" s="132"/>
      <c r="H92" s="132"/>
      <c r="I92" s="4">
        <f>I88</f>
        <v>0</v>
      </c>
    </row>
    <row r="93" spans="1:9" x14ac:dyDescent="0.25">
      <c r="A93" s="39"/>
      <c r="B93" s="134" t="s">
        <v>50</v>
      </c>
      <c r="C93" s="134"/>
      <c r="D93" s="134"/>
      <c r="E93" s="134"/>
      <c r="F93" s="134"/>
      <c r="G93" s="134"/>
      <c r="H93" s="134"/>
      <c r="I93" s="40">
        <f>SUM(I91:I92)</f>
        <v>0</v>
      </c>
    </row>
    <row r="94" spans="1:9" x14ac:dyDescent="0.25">
      <c r="A94" s="78" t="s">
        <v>113</v>
      </c>
      <c r="B94" s="78"/>
      <c r="C94" s="78"/>
      <c r="D94" s="78"/>
      <c r="E94" s="78"/>
      <c r="F94" s="78"/>
      <c r="G94" s="78"/>
      <c r="H94" s="78"/>
      <c r="I94" s="78"/>
    </row>
    <row r="95" spans="1:9" x14ac:dyDescent="0.25">
      <c r="A95" s="32">
        <v>5</v>
      </c>
      <c r="B95" s="102" t="s">
        <v>114</v>
      </c>
      <c r="C95" s="102"/>
      <c r="D95" s="102"/>
      <c r="E95" s="102"/>
      <c r="F95" s="102"/>
      <c r="G95" s="102"/>
      <c r="H95" s="102"/>
      <c r="I95" s="14" t="s">
        <v>0</v>
      </c>
    </row>
    <row r="96" spans="1:9" x14ac:dyDescent="0.25">
      <c r="A96" s="6" t="s">
        <v>5</v>
      </c>
      <c r="B96" s="132" t="s">
        <v>115</v>
      </c>
      <c r="C96" s="132"/>
      <c r="D96" s="132"/>
      <c r="E96" s="132"/>
      <c r="F96" s="132"/>
      <c r="G96" s="132"/>
      <c r="H96" s="132"/>
      <c r="I96" s="4"/>
    </row>
    <row r="97" spans="1:12" x14ac:dyDescent="0.25">
      <c r="A97" s="6" t="s">
        <v>8</v>
      </c>
      <c r="B97" s="132" t="s">
        <v>116</v>
      </c>
      <c r="C97" s="132"/>
      <c r="D97" s="132"/>
      <c r="E97" s="132"/>
      <c r="F97" s="132"/>
      <c r="G97" s="132"/>
      <c r="H97" s="132"/>
      <c r="I97" s="4"/>
    </row>
    <row r="98" spans="1:12" x14ac:dyDescent="0.25">
      <c r="A98" s="6" t="s">
        <v>11</v>
      </c>
      <c r="B98" s="132" t="s">
        <v>117</v>
      </c>
      <c r="C98" s="132"/>
      <c r="D98" s="132"/>
      <c r="E98" s="132"/>
      <c r="F98" s="132"/>
      <c r="G98" s="132"/>
      <c r="H98" s="132"/>
      <c r="I98" s="4">
        <v>0</v>
      </c>
    </row>
    <row r="99" spans="1:12" x14ac:dyDescent="0.25">
      <c r="A99" s="6" t="s">
        <v>13</v>
      </c>
      <c r="B99" s="132" t="s">
        <v>118</v>
      </c>
      <c r="C99" s="132"/>
      <c r="D99" s="132"/>
      <c r="E99" s="132"/>
      <c r="F99" s="132"/>
      <c r="G99" s="132"/>
      <c r="H99" s="132"/>
      <c r="I99" s="4">
        <v>0</v>
      </c>
    </row>
    <row r="100" spans="1:12" x14ac:dyDescent="0.25">
      <c r="A100" s="39"/>
      <c r="B100" s="134" t="s">
        <v>50</v>
      </c>
      <c r="C100" s="134"/>
      <c r="D100" s="134"/>
      <c r="E100" s="134"/>
      <c r="F100" s="134"/>
      <c r="G100" s="134"/>
      <c r="H100" s="134"/>
      <c r="I100" s="40">
        <f>SUM(I96:I99)</f>
        <v>0</v>
      </c>
    </row>
    <row r="101" spans="1:12" x14ac:dyDescent="0.25">
      <c r="A101" s="78" t="s">
        <v>119</v>
      </c>
      <c r="B101" s="78"/>
      <c r="C101" s="78"/>
      <c r="D101" s="78"/>
      <c r="E101" s="78"/>
      <c r="F101" s="78"/>
      <c r="G101" s="78"/>
      <c r="H101" s="78"/>
      <c r="I101" s="78"/>
    </row>
    <row r="102" spans="1:12" x14ac:dyDescent="0.25">
      <c r="A102" s="32">
        <v>6</v>
      </c>
      <c r="B102" s="85" t="s">
        <v>120</v>
      </c>
      <c r="C102" s="86"/>
      <c r="D102" s="86"/>
      <c r="E102" s="86"/>
      <c r="F102" s="86"/>
      <c r="G102" s="43"/>
      <c r="H102" s="44" t="s">
        <v>53</v>
      </c>
      <c r="I102" s="14" t="s">
        <v>0</v>
      </c>
    </row>
    <row r="103" spans="1:12" x14ac:dyDescent="0.25">
      <c r="A103" s="6" t="s">
        <v>5</v>
      </c>
      <c r="B103" s="80" t="s">
        <v>121</v>
      </c>
      <c r="C103" s="81"/>
      <c r="D103" s="81"/>
      <c r="E103" s="81"/>
      <c r="F103" s="81"/>
      <c r="G103" s="81"/>
      <c r="H103" s="45">
        <v>0.05</v>
      </c>
      <c r="I103" s="5">
        <f>L103*H103</f>
        <v>0</v>
      </c>
      <c r="J103" s="41" t="s">
        <v>122</v>
      </c>
      <c r="K103" s="41"/>
      <c r="L103" s="46">
        <f>I30+I66+I75+I93+I100</f>
        <v>0</v>
      </c>
    </row>
    <row r="104" spans="1:12" x14ac:dyDescent="0.25">
      <c r="A104" s="6" t="s">
        <v>8</v>
      </c>
      <c r="B104" s="80" t="s">
        <v>123</v>
      </c>
      <c r="C104" s="81"/>
      <c r="D104" s="81"/>
      <c r="E104" s="81"/>
      <c r="F104" s="81"/>
      <c r="G104" s="81"/>
      <c r="H104" s="45">
        <v>7.0000000000000007E-2</v>
      </c>
      <c r="I104" s="5">
        <f>L104*H104</f>
        <v>0</v>
      </c>
      <c r="J104" s="41" t="s">
        <v>124</v>
      </c>
      <c r="L104" s="46">
        <f>L103+I103</f>
        <v>0</v>
      </c>
    </row>
    <row r="105" spans="1:12" x14ac:dyDescent="0.25">
      <c r="A105" s="6" t="s">
        <v>11</v>
      </c>
      <c r="B105" s="80" t="s">
        <v>125</v>
      </c>
      <c r="C105" s="81"/>
      <c r="D105" s="81"/>
      <c r="E105" s="81"/>
      <c r="F105" s="81"/>
      <c r="G105" s="81"/>
      <c r="H105" s="81"/>
      <c r="I105" s="82"/>
    </row>
    <row r="106" spans="1:12" x14ac:dyDescent="0.25">
      <c r="A106" s="6"/>
      <c r="B106" s="1" t="s">
        <v>126</v>
      </c>
      <c r="C106" s="47" t="s">
        <v>127</v>
      </c>
      <c r="D106" s="18"/>
      <c r="E106" s="81"/>
      <c r="F106" s="81"/>
      <c r="G106" s="81"/>
      <c r="H106" s="45">
        <v>3.6499999999999998E-2</v>
      </c>
      <c r="I106" s="5">
        <f>L104*H106</f>
        <v>0</v>
      </c>
    </row>
    <row r="107" spans="1:12" x14ac:dyDescent="0.25">
      <c r="A107" s="6"/>
      <c r="B107" s="1" t="s">
        <v>128</v>
      </c>
      <c r="C107" s="47" t="s">
        <v>129</v>
      </c>
      <c r="D107" s="18"/>
      <c r="E107" s="81"/>
      <c r="F107" s="81"/>
      <c r="G107" s="81"/>
      <c r="H107" s="45">
        <v>0.05</v>
      </c>
      <c r="I107" s="5">
        <f>L104*H107</f>
        <v>0</v>
      </c>
    </row>
    <row r="108" spans="1:12" x14ac:dyDescent="0.25">
      <c r="A108" s="6"/>
      <c r="B108" s="1" t="s">
        <v>130</v>
      </c>
      <c r="C108" s="47" t="s">
        <v>131</v>
      </c>
      <c r="D108" s="18"/>
      <c r="E108" s="81"/>
      <c r="F108" s="81"/>
      <c r="G108" s="81"/>
      <c r="H108" s="45">
        <v>0</v>
      </c>
      <c r="I108" s="1">
        <v>0</v>
      </c>
    </row>
    <row r="109" spans="1:12" x14ac:dyDescent="0.25">
      <c r="A109" s="39"/>
      <c r="B109" s="134" t="s">
        <v>50</v>
      </c>
      <c r="C109" s="134"/>
      <c r="D109" s="134"/>
      <c r="E109" s="134"/>
      <c r="F109" s="134"/>
      <c r="G109" s="134"/>
      <c r="H109" s="134"/>
      <c r="I109" s="40">
        <f>SUM(I103:I108)</f>
        <v>0</v>
      </c>
    </row>
    <row r="110" spans="1:12" x14ac:dyDescent="0.25">
      <c r="A110" s="78" t="s">
        <v>132</v>
      </c>
      <c r="B110" s="78"/>
      <c r="C110" s="78"/>
      <c r="D110" s="78"/>
      <c r="E110" s="78"/>
      <c r="F110" s="78"/>
      <c r="G110" s="78"/>
      <c r="H110" s="78"/>
      <c r="I110" s="78"/>
    </row>
    <row r="111" spans="1:12" x14ac:dyDescent="0.25">
      <c r="A111" s="32"/>
      <c r="B111" s="102" t="s">
        <v>133</v>
      </c>
      <c r="C111" s="102"/>
      <c r="D111" s="102"/>
      <c r="E111" s="102"/>
      <c r="F111" s="102"/>
      <c r="G111" s="102"/>
      <c r="H111" s="102"/>
      <c r="I111" s="14" t="s">
        <v>0</v>
      </c>
    </row>
    <row r="112" spans="1:12" x14ac:dyDescent="0.25">
      <c r="A112" s="6" t="s">
        <v>5</v>
      </c>
      <c r="B112" s="132" t="s">
        <v>134</v>
      </c>
      <c r="C112" s="132"/>
      <c r="D112" s="132"/>
      <c r="E112" s="132"/>
      <c r="F112" s="132"/>
      <c r="G112" s="132"/>
      <c r="H112" s="132"/>
      <c r="I112" s="4">
        <f>I30</f>
        <v>0</v>
      </c>
    </row>
    <row r="113" spans="1:12" x14ac:dyDescent="0.25">
      <c r="A113" s="6" t="s">
        <v>8</v>
      </c>
      <c r="B113" s="132" t="s">
        <v>135</v>
      </c>
      <c r="C113" s="132"/>
      <c r="D113" s="132"/>
      <c r="E113" s="132"/>
      <c r="F113" s="132"/>
      <c r="G113" s="132"/>
      <c r="H113" s="132"/>
      <c r="I113" s="4">
        <f>I66</f>
        <v>0</v>
      </c>
    </row>
    <row r="114" spans="1:12" x14ac:dyDescent="0.25">
      <c r="A114" s="6" t="s">
        <v>11</v>
      </c>
      <c r="B114" s="132" t="s">
        <v>136</v>
      </c>
      <c r="C114" s="132"/>
      <c r="D114" s="132"/>
      <c r="E114" s="132"/>
      <c r="F114" s="132"/>
      <c r="G114" s="132"/>
      <c r="H114" s="132"/>
      <c r="I114" s="4">
        <f>I75</f>
        <v>0</v>
      </c>
    </row>
    <row r="115" spans="1:12" x14ac:dyDescent="0.25">
      <c r="A115" s="6" t="s">
        <v>13</v>
      </c>
      <c r="B115" s="132" t="s">
        <v>97</v>
      </c>
      <c r="C115" s="132"/>
      <c r="D115" s="132"/>
      <c r="E115" s="132"/>
      <c r="F115" s="132"/>
      <c r="G115" s="132"/>
      <c r="H115" s="132"/>
      <c r="I115" s="4">
        <f>I93</f>
        <v>0</v>
      </c>
    </row>
    <row r="116" spans="1:12" x14ac:dyDescent="0.25">
      <c r="A116" s="6" t="s">
        <v>15</v>
      </c>
      <c r="B116" s="132" t="s">
        <v>113</v>
      </c>
      <c r="C116" s="132"/>
      <c r="D116" s="132"/>
      <c r="E116" s="132"/>
      <c r="F116" s="132"/>
      <c r="G116" s="132"/>
      <c r="H116" s="132"/>
      <c r="I116" s="4">
        <f>I100</f>
        <v>0</v>
      </c>
    </row>
    <row r="117" spans="1:12" x14ac:dyDescent="0.25">
      <c r="A117" s="39"/>
      <c r="B117" s="134" t="s">
        <v>137</v>
      </c>
      <c r="C117" s="134"/>
      <c r="D117" s="134"/>
      <c r="E117" s="134"/>
      <c r="F117" s="134"/>
      <c r="G117" s="134"/>
      <c r="H117" s="134"/>
      <c r="I117" s="40">
        <f>SUM(I112:I116)</f>
        <v>0</v>
      </c>
    </row>
    <row r="118" spans="1:12" x14ac:dyDescent="0.25">
      <c r="A118" s="6" t="s">
        <v>17</v>
      </c>
      <c r="B118" s="132" t="s">
        <v>138</v>
      </c>
      <c r="C118" s="132"/>
      <c r="D118" s="132"/>
      <c r="E118" s="132"/>
      <c r="F118" s="132"/>
      <c r="G118" s="132"/>
      <c r="H118" s="132"/>
      <c r="I118" s="5">
        <f>+I109</f>
        <v>0</v>
      </c>
    </row>
    <row r="119" spans="1:12" x14ac:dyDescent="0.25">
      <c r="A119" s="39"/>
      <c r="B119" s="134" t="s">
        <v>139</v>
      </c>
      <c r="C119" s="134"/>
      <c r="D119" s="134"/>
      <c r="E119" s="134"/>
      <c r="F119" s="134"/>
      <c r="G119" s="134"/>
      <c r="H119" s="134"/>
      <c r="I119" s="40">
        <f>SUM(I117:I118)</f>
        <v>0</v>
      </c>
    </row>
    <row r="120" spans="1:12" x14ac:dyDescent="0.25">
      <c r="A120" s="39"/>
      <c r="B120" s="134" t="s">
        <v>140</v>
      </c>
      <c r="C120" s="134"/>
      <c r="D120" s="134"/>
      <c r="E120" s="134"/>
      <c r="F120" s="134"/>
      <c r="G120" s="134"/>
      <c r="H120" s="134"/>
      <c r="I120" s="48">
        <v>1</v>
      </c>
    </row>
    <row r="121" spans="1:12" x14ac:dyDescent="0.25">
      <c r="A121" s="39"/>
      <c r="B121" s="134" t="s">
        <v>141</v>
      </c>
      <c r="C121" s="134"/>
      <c r="D121" s="134"/>
      <c r="E121" s="134"/>
      <c r="F121" s="134"/>
      <c r="G121" s="134"/>
      <c r="H121" s="134"/>
      <c r="I121" s="51">
        <f>H13</f>
        <v>1</v>
      </c>
    </row>
    <row r="122" spans="1:12" x14ac:dyDescent="0.25">
      <c r="A122" s="39"/>
      <c r="B122" s="134" t="s">
        <v>142</v>
      </c>
      <c r="C122" s="134"/>
      <c r="D122" s="134"/>
      <c r="E122" s="134"/>
      <c r="F122" s="134"/>
      <c r="G122" s="134"/>
      <c r="H122" s="134"/>
      <c r="I122" s="40">
        <f>I119*I121</f>
        <v>0</v>
      </c>
      <c r="J122" s="49"/>
      <c r="K122" s="49"/>
      <c r="L122" s="49"/>
    </row>
    <row r="123" spans="1:12" x14ac:dyDescent="0.25">
      <c r="C123" s="49"/>
      <c r="D123" s="135"/>
      <c r="E123" s="135"/>
      <c r="F123" s="135"/>
      <c r="G123" s="135"/>
      <c r="H123" s="135"/>
      <c r="I123" s="135"/>
      <c r="J123" s="135"/>
      <c r="K123" s="49"/>
      <c r="L123" s="49"/>
    </row>
    <row r="124" spans="1:12" x14ac:dyDescent="0.25">
      <c r="C124" s="49"/>
      <c r="D124" s="49"/>
      <c r="E124" s="49"/>
      <c r="F124" s="49"/>
      <c r="G124" s="49"/>
      <c r="H124" s="49"/>
      <c r="I124" s="49"/>
      <c r="J124" s="49"/>
      <c r="K124" s="49"/>
      <c r="L124" s="49"/>
    </row>
    <row r="125" spans="1:12" x14ac:dyDescent="0.25">
      <c r="C125" s="49"/>
      <c r="D125" s="49"/>
      <c r="E125" s="49"/>
      <c r="F125" s="49"/>
      <c r="G125" s="49"/>
      <c r="H125" s="49"/>
      <c r="I125" s="49"/>
      <c r="J125" s="49"/>
      <c r="K125" s="49"/>
      <c r="L125" s="49"/>
    </row>
    <row r="126" spans="1:12" x14ac:dyDescent="0.25">
      <c r="C126" s="49"/>
      <c r="D126" s="49"/>
      <c r="E126" s="49"/>
      <c r="F126" s="49"/>
      <c r="G126" s="49"/>
      <c r="H126" s="49"/>
      <c r="I126" s="49"/>
      <c r="J126" s="49"/>
      <c r="K126" s="49"/>
      <c r="L126" s="49"/>
    </row>
    <row r="127" spans="1:12" x14ac:dyDescent="0.25">
      <c r="C127" s="49"/>
      <c r="D127" s="49"/>
      <c r="E127" s="49"/>
      <c r="F127" s="49"/>
      <c r="G127" s="49"/>
      <c r="H127" s="49"/>
      <c r="I127" s="49"/>
      <c r="J127" s="49"/>
      <c r="K127" s="49"/>
      <c r="L127" s="49"/>
    </row>
    <row r="128" spans="1:12" x14ac:dyDescent="0.25">
      <c r="C128" s="49"/>
      <c r="D128" s="49"/>
      <c r="E128" s="49"/>
      <c r="F128" s="49"/>
      <c r="G128" s="49"/>
      <c r="H128" s="49"/>
      <c r="I128" s="49"/>
      <c r="J128" s="49"/>
      <c r="K128" s="49"/>
      <c r="L128" s="49"/>
    </row>
  </sheetData>
  <mergeCells count="138">
    <mergeCell ref="B5:H5"/>
    <mergeCell ref="B6:H6"/>
    <mergeCell ref="B7:H7"/>
    <mergeCell ref="B8:H8"/>
    <mergeCell ref="B9:H9"/>
    <mergeCell ref="B10:E10"/>
    <mergeCell ref="F10:H10"/>
    <mergeCell ref="A1:I1"/>
    <mergeCell ref="A2:B2"/>
    <mergeCell ref="C2:I2"/>
    <mergeCell ref="A3:B3"/>
    <mergeCell ref="C3:I3"/>
    <mergeCell ref="A4:I4"/>
    <mergeCell ref="A14:I14"/>
    <mergeCell ref="A15:I15"/>
    <mergeCell ref="B16:G16"/>
    <mergeCell ref="H16:I16"/>
    <mergeCell ref="B17:E17"/>
    <mergeCell ref="H17:I17"/>
    <mergeCell ref="A11:I11"/>
    <mergeCell ref="A12:E12"/>
    <mergeCell ref="F12:G12"/>
    <mergeCell ref="H12:I12"/>
    <mergeCell ref="A13:E13"/>
    <mergeCell ref="F13:G13"/>
    <mergeCell ref="H13:I13"/>
    <mergeCell ref="B22:C22"/>
    <mergeCell ref="B23:C23"/>
    <mergeCell ref="B24:C24"/>
    <mergeCell ref="B25:C25"/>
    <mergeCell ref="B26:C26"/>
    <mergeCell ref="B27:C27"/>
    <mergeCell ref="B18:G18"/>
    <mergeCell ref="H18:I18"/>
    <mergeCell ref="B19:E19"/>
    <mergeCell ref="H19:I19"/>
    <mergeCell ref="A20:I20"/>
    <mergeCell ref="B21:H21"/>
    <mergeCell ref="A44:A45"/>
    <mergeCell ref="B44:E45"/>
    <mergeCell ref="B34:E34"/>
    <mergeCell ref="A35:H35"/>
    <mergeCell ref="A36:I36"/>
    <mergeCell ref="B37:G37"/>
    <mergeCell ref="B38:G38"/>
    <mergeCell ref="B39:G39"/>
    <mergeCell ref="B28:C28"/>
    <mergeCell ref="B29:C29"/>
    <mergeCell ref="B30:H30"/>
    <mergeCell ref="A31:I31"/>
    <mergeCell ref="B32:H32"/>
    <mergeCell ref="B33:E33"/>
    <mergeCell ref="H44:H45"/>
    <mergeCell ref="I44:I45"/>
    <mergeCell ref="B46:G46"/>
    <mergeCell ref="B47:G47"/>
    <mergeCell ref="B48:G48"/>
    <mergeCell ref="B50:H50"/>
    <mergeCell ref="B40:G40"/>
    <mergeCell ref="B41:G41"/>
    <mergeCell ref="B42:G42"/>
    <mergeCell ref="B43:G43"/>
    <mergeCell ref="B55:H55"/>
    <mergeCell ref="B56:H56"/>
    <mergeCell ref="B57:H57"/>
    <mergeCell ref="B58:G58"/>
    <mergeCell ref="B59:H59"/>
    <mergeCell ref="B60:H60"/>
    <mergeCell ref="A51:A52"/>
    <mergeCell ref="B51:D51"/>
    <mergeCell ref="I51:I52"/>
    <mergeCell ref="B52:D52"/>
    <mergeCell ref="A53:A54"/>
    <mergeCell ref="I53:I54"/>
    <mergeCell ref="A67:I67"/>
    <mergeCell ref="B68:H68"/>
    <mergeCell ref="A69:A70"/>
    <mergeCell ref="B69:H69"/>
    <mergeCell ref="B70:H70"/>
    <mergeCell ref="A71:A72"/>
    <mergeCell ref="B71:H71"/>
    <mergeCell ref="B72:H72"/>
    <mergeCell ref="A61:I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A76:I76"/>
    <mergeCell ref="B77:H77"/>
    <mergeCell ref="B78:H78"/>
    <mergeCell ref="B92:H92"/>
    <mergeCell ref="B93:H93"/>
    <mergeCell ref="A94:I94"/>
    <mergeCell ref="B95:H95"/>
    <mergeCell ref="B96:H96"/>
    <mergeCell ref="B97:H97"/>
    <mergeCell ref="B86:H86"/>
    <mergeCell ref="B87:H87"/>
    <mergeCell ref="B88:H88"/>
    <mergeCell ref="A89:I89"/>
    <mergeCell ref="B90:H90"/>
    <mergeCell ref="B91:H91"/>
    <mergeCell ref="B104:G104"/>
    <mergeCell ref="B105:I105"/>
    <mergeCell ref="E106:G106"/>
    <mergeCell ref="E107:G107"/>
    <mergeCell ref="E108:G108"/>
    <mergeCell ref="B109:H109"/>
    <mergeCell ref="B98:H98"/>
    <mergeCell ref="B99:H99"/>
    <mergeCell ref="B100:H100"/>
    <mergeCell ref="A101:I101"/>
    <mergeCell ref="B102:F102"/>
    <mergeCell ref="B103:G103"/>
    <mergeCell ref="B122:H122"/>
    <mergeCell ref="D123:J123"/>
    <mergeCell ref="B116:H116"/>
    <mergeCell ref="B117:H117"/>
    <mergeCell ref="B118:H118"/>
    <mergeCell ref="B119:H119"/>
    <mergeCell ref="B120:H120"/>
    <mergeCell ref="B121:H121"/>
    <mergeCell ref="A110:I110"/>
    <mergeCell ref="B111:H111"/>
    <mergeCell ref="B112:H112"/>
    <mergeCell ref="B113:H113"/>
    <mergeCell ref="B114:H114"/>
    <mergeCell ref="B115:H115"/>
  </mergeCells>
  <dataValidations count="1">
    <dataValidation type="list" allowBlank="1" showInputMessage="1" showErrorMessage="1" sqref="I10" xr:uid="{DF5BD2B0-2D28-4BA3-9980-9A1198C3533C}">
      <formula1>"LUCRO REAL, LUCRO PRESUMIDO, SIMPLES"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374B28C7068C4890B91E0586B1D17C" ma:contentTypeVersion="10" ma:contentTypeDescription="Crie um novo documento." ma:contentTypeScope="" ma:versionID="aa52a37225c426eacf67adb89831de27">
  <xsd:schema xmlns:xsd="http://www.w3.org/2001/XMLSchema" xmlns:xs="http://www.w3.org/2001/XMLSchema" xmlns:p="http://schemas.microsoft.com/office/2006/metadata/properties" xmlns:ns3="f761c938-56e4-41f2-bd9b-7acdca315b7f" xmlns:ns4="3d1132df-a981-4e85-a160-eb585b657a78" targetNamespace="http://schemas.microsoft.com/office/2006/metadata/properties" ma:root="true" ma:fieldsID="423ca53101b0a003deebcfdb38a82fb6" ns3:_="" ns4:_="">
    <xsd:import namespace="f761c938-56e4-41f2-bd9b-7acdca315b7f"/>
    <xsd:import namespace="3d1132df-a981-4e85-a160-eb585b657a7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61c938-56e4-41f2-bd9b-7acdca315b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1132df-a981-4e85-a160-eb585b657a7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537FBF-0A51-4ED1-A4AB-BBC5859FD367}">
  <ds:schemaRefs>
    <ds:schemaRef ds:uri="3d1132df-a981-4e85-a160-eb585b657a78"/>
    <ds:schemaRef ds:uri="f761c938-56e4-41f2-bd9b-7acdca315b7f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A1C00AC-1BC1-4E49-831E-1A15DD8395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E7BC39-4823-489F-9C81-383E867EAC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61c938-56e4-41f2-bd9b-7acdca315b7f"/>
    <ds:schemaRef ds:uri="3d1132df-a981-4e85-a160-eb585b657a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Custo Desenvolvedor Pleno</vt:lpstr>
      <vt:lpstr>Custo Desenvolvedor Sênior</vt:lpstr>
      <vt:lpstr>Custo Scrum Master</vt:lpstr>
    </vt:vector>
  </TitlesOfParts>
  <Manager/>
  <Company>ANATEL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Marcio Augusto Farias Formiga</dc:creator>
  <cp:keywords/>
  <dc:description/>
  <cp:lastModifiedBy>Usuário do Windows</cp:lastModifiedBy>
  <cp:revision/>
  <dcterms:created xsi:type="dcterms:W3CDTF">2019-12-12T17:26:29Z</dcterms:created>
  <dcterms:modified xsi:type="dcterms:W3CDTF">2021-11-29T23:00:17Z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0x010100A0374B28C7068C4890B91E0586B1D17C</vt:lpwstr>
  </property>
</Properties>
</file>